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BET\Joannita\DIGEIG INFORME FISICO FINANCIERO\2025\"/>
    </mc:Choice>
  </mc:AlternateContent>
  <bookViews>
    <workbookView xWindow="0" yWindow="0" windowWidth="28800" windowHeight="11715"/>
  </bookViews>
  <sheets>
    <sheet name="Segundo Semestre 2025" sheetId="1" r:id="rId1"/>
  </sheets>
  <externalReferences>
    <externalReference r:id="rId2"/>
  </externalReferences>
  <definedNames>
    <definedName name="_xlnm.Print_Area" localSheetId="0">'Segundo Semestre 2025'!$B$1:$K$168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31" i="1" l="1"/>
  <c r="J30" i="1"/>
  <c r="J34" i="1"/>
  <c r="J35" i="1"/>
  <c r="J36" i="1"/>
  <c r="B25" i="1"/>
  <c r="C82" i="1" s="1"/>
  <c r="K117" i="1"/>
  <c r="J117" i="1"/>
  <c r="K116" i="1"/>
  <c r="J116" i="1"/>
  <c r="G112" i="1"/>
  <c r="C136" i="1" s="1"/>
  <c r="B112" i="1"/>
  <c r="C134" i="1" s="1"/>
  <c r="K37" i="1"/>
  <c r="J37" i="1"/>
  <c r="K36" i="1"/>
  <c r="K35" i="1"/>
  <c r="K34" i="1"/>
  <c r="K33" i="1"/>
  <c r="J33" i="1"/>
  <c r="K32" i="1"/>
  <c r="J32" i="1"/>
  <c r="K31" i="1"/>
  <c r="K30" i="1"/>
  <c r="K29" i="1"/>
  <c r="G25" i="1"/>
  <c r="D25" i="1"/>
  <c r="C83" i="1" s="1"/>
  <c r="D16" i="1"/>
  <c r="D15" i="1"/>
  <c r="D112" i="1" l="1"/>
  <c r="J112" i="1" s="1"/>
  <c r="J25" i="1"/>
  <c r="C84" i="1"/>
  <c r="C135" i="1" l="1"/>
</calcChain>
</file>

<file path=xl/sharedStrings.xml><?xml version="1.0" encoding="utf-8"?>
<sst xmlns="http://schemas.openxmlformats.org/spreadsheetml/2006/main" count="252" uniqueCount="134">
  <si>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</si>
  <si>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</si>
  <si>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</si>
  <si>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</si>
  <si>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</si>
  <si>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</si>
  <si>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</si>
  <si>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</si>
  <si>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</si>
  <si>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5128-UNIVERSIDAD AUTÓNOMA DE SANTO DOMINGO</t>
  </si>
  <si>
    <t>Subcapítulo</t>
  </si>
  <si>
    <t>01-UNIVERSIDAD AUTÓNOMA DE SANTO DOMINGO</t>
  </si>
  <si>
    <t>Unidad Ejecutora</t>
  </si>
  <si>
    <t>0001-UNIVERSIDAD AUTÓNOMA DE SANTO DOMINGO</t>
  </si>
  <si>
    <t>Misión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</si>
  <si>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</si>
  <si>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Visión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</si>
  <si>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</si>
  <si>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</si>
  <si>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</si>
  <si>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</si>
  <si>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</si>
  <si>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</si>
  <si>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3.3.3</t>
  </si>
  <si>
    <t>III. Información del Programa</t>
  </si>
  <si>
    <t>Nombre:</t>
  </si>
  <si>
    <t>11-Docencia</t>
  </si>
  <si>
    <t>Descripción: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</si>
  <si>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</si>
  <si>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</si>
  <si>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Estudiantes matriculados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</si>
  <si>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</si>
  <si>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</si>
  <si>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</si>
  <si>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</si>
  <si>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</si>
  <si>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</si>
  <si>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</si>
  <si>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</si>
  <si>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</si>
  <si>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</si>
  <si>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</si>
  <si>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</si>
  <si>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</si>
  <si>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</si>
  <si>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</si>
  <si>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</si>
  <si>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</si>
  <si>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</si>
  <si>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</si>
  <si>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</si>
  <si>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</si>
  <si>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</si>
  <si>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</si>
  <si>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</si>
  <si>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</si>
  <si>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</si>
  <si>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</si>
  <si>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</si>
  <si>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</si>
  <si>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</si>
  <si>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</si>
  <si>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</si>
  <si>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</si>
  <si>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</si>
  <si>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</si>
  <si>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</si>
  <si>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</si>
  <si>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</si>
  <si>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</si>
  <si>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</si>
  <si>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</si>
  <si>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</si>
  <si>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</si>
  <si>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</si>
  <si>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</si>
  <si>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</si>
  <si>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</si>
  <si>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</si>
  <si>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</si>
  <si>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</si>
  <si>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Total devengado:</t>
  </si>
  <si>
    <t>Competitividad e innovación en un ambiente favorable a la cooperación y la responsabilidad social</t>
  </si>
  <si>
    <t>Consolidar un sistema de educación superior de calidad, que responda a las necesidades del desarrollo de la Nación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</si>
  <si>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</si>
  <si>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</si>
  <si>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r>
      <t>Beneficiarios:</t>
    </r>
    <r>
      <rPr>
        <sz val="13"/>
        <color rgb="FF000000"/>
        <rFont val="Century Gothic"/>
        <family val="2"/>
      </rPr>
      <t xml:space="preserve"> </t>
    </r>
  </si>
  <si>
    <t xml:space="preserve"> Todos los estudiantes  de la UASD que reúnan los requisitos establecidos en los reglamentos, de los recursos socio-económicos limitadas, que cumplen con un rendimiento académico.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</si>
  <si>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</si>
  <si>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</si>
  <si>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</si>
  <si>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</si>
  <si>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</si>
  <si>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</si>
  <si>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</si>
  <si>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>NOEL DE LA ROSA, M.A.</t>
  </si>
  <si>
    <t xml:space="preserve">Director General de Planificación </t>
  </si>
  <si>
    <t>Y Desarrollo Institucional</t>
  </si>
  <si>
    <t>(DIGEPLANDI)</t>
  </si>
  <si>
    <t>JOSÉ ELIGIO PERALTA, M.A.</t>
  </si>
  <si>
    <t xml:space="preserve">Sub-Director Departamento de </t>
  </si>
  <si>
    <t>LIC. SAMARY MARTÍNEZ</t>
  </si>
  <si>
    <t>Planificación Económica</t>
  </si>
  <si>
    <t xml:space="preserve">Encargada División de Formulación </t>
  </si>
  <si>
    <t>Y Evaluación de Presupuesto</t>
  </si>
  <si>
    <t>Aumentar los servicios de becas, créditos y exoneraciones a favor de estudiantes de 856 en el año 2023 a 849 para el 2025. En ese mismo orden, ofrecer 2,371,908 servicios de becas, créditos y exoneraciones que  habilitan a estudiantes para recibir y asimilar los procesos formativos en el nivel superior y carreras específicas al año 2025.</t>
  </si>
  <si>
    <t>Formar a 328,858 estudiantes en las áreas artísticas de las ciencias e ingeniería y arquitectura en el año 2025.</t>
  </si>
  <si>
    <t>Consiste en formar recursos humanos en las áreas de las ciencias económicas y sociales conforme a las necesidades que requiere el desarrollo del país como son: Licenciatura en Economía, Administración de Empresas,  Administración de Empresas Turísticas y Hoteleras,  Administración Pública,  Contabilidad, Estadísticas, mención Informática,  Estadísticas, Mención Socioeconómica, Mercadotecnia, Sociología y licenciatura en Trabajo Social.</t>
  </si>
  <si>
    <t xml:space="preserve"> Programación Semestral</t>
  </si>
  <si>
    <t>Ejecución Semestral</t>
  </si>
  <si>
    <t>Ejecución Presupuestaria Segundo Semestre 2025</t>
  </si>
  <si>
    <t>V-9</t>
  </si>
  <si>
    <t>Con relación a la ejecución física, en los servicios ofertados se logro atender el 104% de la meta física programada para el semestre julio-diciembre 2025, donde se esperaba ofertar 1,185,954 servicios con un monto presupuestado de RD$228,526,934. se ofertaron 1,236,432 servicios con un monto de ejecución financiera de RD$211,391,336 logrando un 93% de la programación financiera.</t>
  </si>
  <si>
    <t>Con relación a la ejecución de créditos, becas y exoneraciones otorgadas, se logró el 93% de la meta física programada para el semestre julio-diciembre 2025. Se programó otorgar 447 ayudas económicas con una programación financiera de RD$20,822,931 y se otorgaron 414 ayudas económicas con una ejecución financiera de RD$19,906,814, el cual representa el 96% de lo programado.</t>
  </si>
  <si>
    <t>Con relación a los avances de la ejecución física en la formación de profesionales en humanidades, se logró formar el 100%  de la meta física programada para el semestre julio-diciembre 2025, donde se esperaba atender 30,107 estudiantes con un monto presupuestado de  RD$633,128,828. Se logró atender a 30,215 en los siguientes ámbitos 29,089 en el grado, 1,075 Titulados de grado y 51 Titulados de Postgrado;  con un monto de ejecución financiera de RD$612,003,104 representando un 97%.</t>
  </si>
  <si>
    <t>Con relación a los avances de la ejecución física en la formación de profesionales en ciencias de la salud, se logró formar el 109%  de la meta física programada para el semestre julio-diciembre 2025, donde se esperaba atender 30,714 estudiantes con un monto presupuestado de  RD$690,259,800. se logró atender a 33,624 en los siguientes ámbitos 32,284 en el grado, 937 Titulados de grado y 403 Titulados de Postgrado;  con un monto de ejecución financiera de RD$685,965,729 representando un 99% de lo programado.</t>
  </si>
  <si>
    <t>Con relación a los avances de la ejecución física en la formación de profesionales en artes, se logró formar el 102%  de la meta física programada para el semestre julio-diciembre 2025, donde se esperaba atender 5,501 estudiantes con un monto presupuestado de  RD$146,982,524. Se logró atender a 5,608 en los siguientes ámbitos 5,402 en el grado, 204 Titulados de grado y 2 Titulados de Postgrado;  con un monto de ejecución financiera de RD$149,216,039 representando un 102% de lo programado.</t>
  </si>
  <si>
    <t>Con relación a los avances de la ejecución física en la formación de profesionales en ciencias de la educación, se logró formar el 100%  de la meta física programada para el semestre julio-diciembre 2025, donde se esperaba atender 40,508 estudiantes con un monto presupuestado de  RD$437,164,133. Se logró atender a 40,608 en los siguientes ámbitos 38,441 en el grado, 1,986 Titulados de grado y 181 Titulados de Postgrado;  con un monto de ejecución financiera de RD$405,865,570 representando un 93% de lo programado.</t>
  </si>
  <si>
    <t>Con relación a los avances de la ejecución física en la formación de profesionales en ciencias agronómicas y veterinarias , se logró formar el 107%  de la meta física programada para el semestre julio-diciembre 2025, donde se esperaba atender 3,047 estudiantes con un monto presupuestado de  RD$90,113,468. Se logró atender a 3,249 en los siguientes ámbitos 3,194 en el grado, 55 Titulados de grado;  con un monto de ejecución financiera de RD$97,700,793 representando un 108% de lo programado.</t>
  </si>
  <si>
    <t>Con relación a los avances de la ejecución física en la formación de profesionales en ciencias jurídicas y políticas, se logró formar el 106%  de la meta física programada para el semestre julio-diciembre 2025, donde se esperaba atender 8,802 estudiantes con un monto presupuestado de RD$241,410,181 se logró atender a 9,358 en los siguientes ámbitos 8,959 en el grado, 316 Titulados de grado y 83 Titulados de Postgrado;  con un monto de ejecución financiera de RD$247,777,756 representando un 103% de lo programado.</t>
  </si>
  <si>
    <t>Con relación a los avances de la ejecución física en la formación de profesionales en ciencias , se logró formar el 108%  de la meta física programada para el semestre julio-diciembre 2025, donde se esperaba atender 7,000 estudiantes con un monto presupuestado de  RD$696,434,328 se logró atender a 7,568 en los siguientes ámbitos 7,402 en el grado, 102 Titulados de grado y 65 Titulados de Postgrado;  con un monto de ejecución financiera de RD$645,343,295 representando un 93% del financiero programado.</t>
  </si>
  <si>
    <t>La Desviación presentada de un 8% por encima de lo programado en la ejecución física se debe al aumento de la cantidad de estudiantes de nuevo ingreso a la facultad. Mientras que un 7% por debajo de lo programado en la ejecución financiera  es debido a que  las informaciones financieras del segundo trimestre recibidas corresponden a octubre y noviembre, quedando pendiente la ejecución de diciembre.</t>
  </si>
  <si>
    <t>La Desviación presentada de un 6% por encima de lo programado en la ejecución física se debe al aumento de la cantidad de estudiantes de nuevo ingreso a la facultad. Mientras que un 3% por encima de lo programado en la ejecución financiera  es debido a que  las informaciones financieras del segundo trimestre recibidas corresponden a octubre y noviembre, quedando pendiente la ejecución de diciembre.</t>
  </si>
  <si>
    <t>La Desviación presentada de un 5% por debajo de lo programado es considerable. Mientras que un 4% por debajo de lo programado en la ejecución financiera  es debido  a que  las informaciones financieras del segundo trimestre recibidas corresponden a octubre y noviembre, quedando pendiente la ejecución de diciembre.</t>
  </si>
  <si>
    <t>La desviación presentada 1% por encima de lo programado en la ejecución física no es considerable. Mientras que  la ejecución financiera  no presenta desvío debido a que  las informaciones financieras del segundo trimestre recibidas corresponden a octubre y noviembre, quedando pendiente la ejecución del mes de  diciembre.</t>
  </si>
  <si>
    <t>Con relación a los avances de la ejecución física en la formación de profesionales en ingeniería y arquitectura, se logró formar el 98%  de la meta física programada para el semestre julio-diciembre 2025, donde se esperaba atender 16,036 estudiantes con un monto presupuestado de  RD$211,895,038 se logró atender a 15,709 en los siguientes ámbitos 15,417 en el grado, 280 Titulados de grado y 12 Titulados de Postgrado;  con un monto de ejecución financiera de RD$210,938,694 representando un 100% de lo programado.</t>
  </si>
  <si>
    <t>La Desviación presentada de un 2% por debajo de lo programado en la ejecución física no es considerable. Mientras que la ejecución financiera  no presenta desvío debido  a que  las informaciones financieras recibidas corresponden a los meses de julio a noviembre   quedando pendiente la ejecución de diciembre.</t>
  </si>
  <si>
    <t>La Desviación presentada de un 9% por encima de lo programado en la ejecución física se debe al aumento de la cantidad de estudiantes de nuevo ingreso a la facultad. Mientras que un 1% por debajo de lo programado en la ejecución financiera  es debido  a que  las informaciones financieras recibidas corresponden a los meses de julio a noviembre   quedando pendiente la ejecución de diciembre.</t>
  </si>
  <si>
    <t>La Desviación presentada de un 2% por encima de lo programado en la ejecución física no es considerable. Mientras que un 2% por encima de lo programado en la ejecución financiera  es debido  a que  las informaciones financieras recibidas corresponden a los meses de julio a noviembre   quedando pendiente la ejecución de diciembre.</t>
  </si>
  <si>
    <t>La desviación presentada 4% por encima de lo programado no es considerable. Mientras que un 7% por debajo de lo programado en la ejecución financiera  es debido  a que  las informaciones financieras recibidas corresponden a los meses de julio a noviembre   quedando pendiente la ejecución de diciembre.</t>
  </si>
  <si>
    <t>Con relación a los avances de la ejecución física en la formación de profesionales en ciencias económicas y sociales, se logró formar el 101%  de la meta física programada para el semestre julio-diciembre 2025, donde se esperaba atender 22,713 estudiantes con un monto presupuestado de  RD$517,922,390 se logró atender a 23,005 en los siguientes ámbitos 22,012 en el grado, 887 Titulados de grado y 106 Titulados de Postgrado;  con un monto de ejecución financiera de RD$516,848,066 representando un 100% del financiero programado.</t>
  </si>
  <si>
    <t>La Desviación presentada de un 7% por encima de lo programado en la ejecución física se debe al aumento de la cantidad de estudiantes de nuevo ingreso a la facultad. Mientras que un 8% por encima de lo programado en la ejecución financiera  es debido a que  las informaciones financieras recibidas corresponden a los meses de julio a noviembre   quedando pendiente la ejecución de diciembre.</t>
  </si>
  <si>
    <t>No presentada desviación en la ejecución física. Mientras que un 3% por debajo de lo programado en la ejecución financiera  es debido  a que  las informaciones financieras recibidas corresponden a los meses de julio a noviembre   quedando pendiente la ejecución de diciembre.</t>
  </si>
  <si>
    <t>El producto no presentó desvío. Mientras que  la ejecución financiera presenta un 7% por debajo de lo programado debido  a que  las informaciones financieras recibidas corresponden a los meses de julio a noviembre,   quedando pendiente la ejecución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</si>
</sst>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.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2"/>
      <color rgb="FF000000"/>
      <name val="Century Gothic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6A6A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8">
    <xf numFmtId="0" fontId="0" fillId="0" borderId="0" xfId="0"/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7" borderId="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8" fillId="0" borderId="0" xfId="0" applyFont="1"/>
    <xf numFmtId="0" fontId="19" fillId="9" borderId="18" xfId="0" applyFont="1" applyFill="1" applyBorder="1" applyAlignment="1">
      <alignment horizontal="center" vertical="center" readingOrder="1"/>
    </xf>
    <xf numFmtId="0" fontId="19" fillId="9" borderId="19" xfId="0" applyFont="1" applyFill="1" applyBorder="1" applyAlignment="1">
      <alignment horizontal="center" vertical="center" readingOrder="1"/>
    </xf>
    <xf numFmtId="0" fontId="19" fillId="9" borderId="19" xfId="0" applyFont="1" applyFill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left" vertical="center" wrapText="1" readingOrder="1"/>
    </xf>
    <xf numFmtId="3" fontId="21" fillId="0" borderId="19" xfId="1" applyNumberFormat="1" applyFont="1" applyFill="1" applyBorder="1" applyAlignment="1">
      <alignment horizontal="center" vertical="center" wrapText="1" readingOrder="1"/>
    </xf>
    <xf numFmtId="9" fontId="22" fillId="9" borderId="19" xfId="2" applyFont="1" applyFill="1" applyBorder="1" applyAlignment="1">
      <alignment horizontal="center" vertical="center" wrapText="1" readingOrder="1"/>
    </xf>
    <xf numFmtId="9" fontId="23" fillId="9" borderId="19" xfId="2" applyFont="1" applyFill="1" applyBorder="1" applyAlignment="1">
      <alignment horizontal="center" vertical="center" wrapText="1" readingOrder="1"/>
    </xf>
    <xf numFmtId="0" fontId="25" fillId="0" borderId="0" xfId="0" applyFont="1"/>
    <xf numFmtId="0" fontId="30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4" fillId="2" borderId="20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top" wrapText="1"/>
    </xf>
    <xf numFmtId="0" fontId="37" fillId="9" borderId="19" xfId="0" applyFont="1" applyFill="1" applyBorder="1" applyAlignment="1">
      <alignment horizontal="center" vertical="center" wrapText="1" readingOrder="1"/>
    </xf>
    <xf numFmtId="0" fontId="30" fillId="0" borderId="26" xfId="0" applyFont="1" applyBorder="1" applyAlignment="1" applyProtection="1">
      <alignment vertical="center" wrapText="1"/>
      <protection locked="0"/>
    </xf>
    <xf numFmtId="165" fontId="30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26" xfId="0" applyNumberFormat="1" applyFont="1" applyBorder="1" applyAlignment="1" applyProtection="1">
      <alignment horizontal="center" vertical="center" wrapText="1"/>
      <protection locked="0"/>
    </xf>
    <xf numFmtId="9" fontId="31" fillId="8" borderId="26" xfId="2" applyFont="1" applyFill="1" applyBorder="1" applyAlignment="1" applyProtection="1">
      <alignment horizontal="center" vertical="center" wrapText="1" readingOrder="1"/>
    </xf>
    <xf numFmtId="0" fontId="30" fillId="0" borderId="14" xfId="0" applyFont="1" applyBorder="1" applyAlignment="1" applyProtection="1">
      <alignment vertical="center" wrapText="1"/>
      <protection locked="0"/>
    </xf>
    <xf numFmtId="165" fontId="30" fillId="0" borderId="14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14" xfId="0" applyNumberFormat="1" applyFont="1" applyBorder="1" applyAlignment="1" applyProtection="1">
      <alignment horizontal="center" vertical="center" wrapText="1"/>
      <protection locked="0"/>
    </xf>
    <xf numFmtId="165" fontId="30" fillId="0" borderId="27" xfId="0" applyNumberFormat="1" applyFont="1" applyBorder="1" applyAlignment="1" applyProtection="1">
      <alignment horizontal="center" vertical="center" wrapText="1" readingOrder="1"/>
      <protection locked="0"/>
    </xf>
    <xf numFmtId="9" fontId="31" fillId="8" borderId="15" xfId="2" applyFont="1" applyFill="1" applyBorder="1" applyAlignment="1" applyProtection="1">
      <alignment horizontal="center" vertical="center" wrapText="1" readingOrder="1"/>
    </xf>
    <xf numFmtId="165" fontId="30" fillId="0" borderId="0" xfId="0" applyNumberFormat="1" applyFont="1" applyProtection="1">
      <protection locked="0"/>
    </xf>
    <xf numFmtId="0" fontId="34" fillId="0" borderId="0" xfId="0" applyFont="1" applyAlignment="1" applyProtection="1">
      <alignment wrapText="1"/>
      <protection locked="0"/>
    </xf>
    <xf numFmtId="43" fontId="34" fillId="0" borderId="0" xfId="1" applyFont="1" applyBorder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37" fillId="9" borderId="18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Protection="1">
      <protection locked="0"/>
    </xf>
    <xf numFmtId="0" fontId="30" fillId="0" borderId="0" xfId="0" applyFont="1" applyBorder="1" applyProtection="1">
      <protection locked="0"/>
    </xf>
    <xf numFmtId="0" fontId="29" fillId="0" borderId="31" xfId="0" applyFont="1" applyBorder="1" applyAlignment="1">
      <alignment vertical="top"/>
    </xf>
    <xf numFmtId="0" fontId="30" fillId="0" borderId="2" xfId="0" applyFont="1" applyBorder="1" applyProtection="1">
      <protection locked="0"/>
    </xf>
    <xf numFmtId="0" fontId="30" fillId="0" borderId="23" xfId="0" applyFont="1" applyBorder="1" applyProtection="1">
      <protection locked="0"/>
    </xf>
    <xf numFmtId="165" fontId="30" fillId="0" borderId="24" xfId="0" applyNumberFormat="1" applyFont="1" applyBorder="1" applyProtection="1">
      <protection locked="0"/>
    </xf>
    <xf numFmtId="0" fontId="34" fillId="0" borderId="24" xfId="0" applyFont="1" applyBorder="1" applyAlignment="1" applyProtection="1">
      <alignment wrapText="1"/>
      <protection locked="0"/>
    </xf>
    <xf numFmtId="43" fontId="34" fillId="0" borderId="24" xfId="1" applyFont="1" applyBorder="1" applyAlignment="1" applyProtection="1">
      <alignment wrapText="1"/>
      <protection locked="0"/>
    </xf>
    <xf numFmtId="0" fontId="30" fillId="0" borderId="32" xfId="0" applyFont="1" applyBorder="1" applyProtection="1">
      <protection locked="0"/>
    </xf>
    <xf numFmtId="0" fontId="3" fillId="2" borderId="2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5" fillId="3" borderId="3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8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19" fillId="9" borderId="41" xfId="0" applyFont="1" applyFill="1" applyBorder="1" applyAlignment="1">
      <alignment horizontal="center" vertical="center" wrapText="1" readingOrder="1"/>
    </xf>
    <xf numFmtId="0" fontId="19" fillId="9" borderId="43" xfId="0" applyFont="1" applyFill="1" applyBorder="1" applyAlignment="1">
      <alignment horizontal="center" vertical="center" wrapText="1" readingOrder="1"/>
    </xf>
    <xf numFmtId="0" fontId="19" fillId="9" borderId="44" xfId="0" applyFont="1" applyFill="1" applyBorder="1" applyAlignment="1">
      <alignment horizontal="center" vertical="center" wrapText="1" readingOrder="1"/>
    </xf>
    <xf numFmtId="0" fontId="17" fillId="0" borderId="45" xfId="0" applyFont="1" applyBorder="1" applyAlignment="1" applyProtection="1">
      <alignment vertical="center" wrapText="1"/>
      <protection locked="0"/>
    </xf>
    <xf numFmtId="9" fontId="22" fillId="9" borderId="44" xfId="2" applyFont="1" applyFill="1" applyBorder="1" applyAlignment="1">
      <alignment horizontal="center" vertical="center" wrapText="1" readingOrder="1"/>
    </xf>
    <xf numFmtId="0" fontId="4" fillId="0" borderId="34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top"/>
    </xf>
    <xf numFmtId="166" fontId="33" fillId="0" borderId="0" xfId="0" applyNumberFormat="1" applyFont="1" applyBorder="1" applyAlignment="1">
      <alignment horizontal="center" vertical="center" wrapText="1" readingOrder="1"/>
    </xf>
    <xf numFmtId="0" fontId="34" fillId="0" borderId="0" xfId="0" applyFont="1" applyBorder="1" applyProtection="1">
      <protection locked="0"/>
    </xf>
    <xf numFmtId="0" fontId="34" fillId="0" borderId="2" xfId="0" applyFont="1" applyBorder="1" applyProtection="1">
      <protection locked="0"/>
    </xf>
    <xf numFmtId="0" fontId="4" fillId="0" borderId="34" xfId="0" applyFont="1" applyBorder="1" applyAlignment="1">
      <alignment vertical="center"/>
    </xf>
    <xf numFmtId="0" fontId="29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7" fillId="9" borderId="41" xfId="0" applyFont="1" applyFill="1" applyBorder="1" applyAlignment="1">
      <alignment horizontal="center" vertical="center" wrapText="1" readingOrder="1"/>
    </xf>
    <xf numFmtId="0" fontId="37" fillId="9" borderId="43" xfId="0" applyFont="1" applyFill="1" applyBorder="1" applyAlignment="1">
      <alignment horizontal="center" vertical="center" wrapText="1" readingOrder="1"/>
    </xf>
    <xf numFmtId="0" fontId="37" fillId="9" borderId="44" xfId="0" applyFont="1" applyFill="1" applyBorder="1" applyAlignment="1">
      <alignment horizontal="center" vertical="center" wrapText="1" readingOrder="1"/>
    </xf>
    <xf numFmtId="0" fontId="30" fillId="0" borderId="45" xfId="0" applyFont="1" applyBorder="1" applyAlignment="1" applyProtection="1">
      <alignment vertical="center" wrapText="1"/>
      <protection locked="0"/>
    </xf>
    <xf numFmtId="167" fontId="31" fillId="8" borderId="46" xfId="0" applyNumberFormat="1" applyFont="1" applyFill="1" applyBorder="1" applyAlignment="1">
      <alignment horizontal="center" vertical="center" wrapText="1" readingOrder="1"/>
    </xf>
    <xf numFmtId="0" fontId="30" fillId="0" borderId="39" xfId="0" applyFont="1" applyBorder="1" applyAlignment="1" applyProtection="1">
      <alignment vertical="center" wrapText="1"/>
      <protection locked="0"/>
    </xf>
    <xf numFmtId="167" fontId="31" fillId="8" borderId="40" xfId="2" applyNumberFormat="1" applyFont="1" applyFill="1" applyBorder="1" applyAlignment="1" applyProtection="1">
      <alignment horizontal="center" vertical="center" wrapText="1" readingOrder="1"/>
    </xf>
    <xf numFmtId="0" fontId="4" fillId="0" borderId="23" xfId="0" applyFont="1" applyBorder="1" applyAlignment="1" applyProtection="1">
      <alignment vertical="center" wrapText="1"/>
      <protection locked="0"/>
    </xf>
    <xf numFmtId="0" fontId="17" fillId="0" borderId="47" xfId="0" applyFont="1" applyBorder="1" applyAlignment="1" applyProtection="1">
      <alignment vertical="center" wrapText="1"/>
      <protection locked="0"/>
    </xf>
    <xf numFmtId="0" fontId="21" fillId="0" borderId="48" xfId="0" applyFont="1" applyBorder="1" applyAlignment="1">
      <alignment horizontal="left" vertical="center" wrapText="1" readingOrder="1"/>
    </xf>
    <xf numFmtId="3" fontId="21" fillId="0" borderId="48" xfId="1" applyNumberFormat="1" applyFont="1" applyFill="1" applyBorder="1" applyAlignment="1">
      <alignment horizontal="center" vertical="center" wrapText="1" readingOrder="1"/>
    </xf>
    <xf numFmtId="9" fontId="22" fillId="9" borderId="48" xfId="2" applyFont="1" applyFill="1" applyBorder="1" applyAlignment="1">
      <alignment horizontal="center" vertical="center" wrapText="1" readingOrder="1"/>
    </xf>
    <xf numFmtId="9" fontId="22" fillId="9" borderId="49" xfId="2" applyFont="1" applyFill="1" applyBorder="1" applyAlignment="1">
      <alignment horizontal="center" vertical="center" wrapText="1" readingOrder="1"/>
    </xf>
    <xf numFmtId="0" fontId="29" fillId="0" borderId="50" xfId="0" applyFont="1" applyBorder="1" applyAlignment="1">
      <alignment vertical="top"/>
    </xf>
    <xf numFmtId="165" fontId="30" fillId="0" borderId="51" xfId="0" applyNumberFormat="1" applyFont="1" applyBorder="1" applyAlignment="1">
      <alignment horizontal="center" vertical="center" wrapText="1" readingOrder="1"/>
    </xf>
    <xf numFmtId="165" fontId="30" fillId="0" borderId="36" xfId="0" applyNumberFormat="1" applyFont="1" applyBorder="1" applyAlignment="1">
      <alignment horizontal="center" vertical="center" wrapText="1" readingOrder="1"/>
    </xf>
    <xf numFmtId="0" fontId="29" fillId="0" borderId="52" xfId="0" applyFont="1" applyBorder="1" applyAlignment="1">
      <alignment vertical="top"/>
    </xf>
    <xf numFmtId="165" fontId="30" fillId="0" borderId="53" xfId="0" applyNumberFormat="1" applyFont="1" applyBorder="1" applyAlignment="1">
      <alignment horizontal="center" vertical="center" wrapText="1" readingOrder="1"/>
    </xf>
    <xf numFmtId="0" fontId="2" fillId="0" borderId="23" xfId="0" applyFont="1" applyBorder="1" applyAlignment="1">
      <alignment vertical="top"/>
    </xf>
    <xf numFmtId="166" fontId="33" fillId="0" borderId="24" xfId="0" applyNumberFormat="1" applyFont="1" applyBorder="1" applyAlignment="1">
      <alignment horizontal="center" vertical="center" wrapText="1" readingOrder="1"/>
    </xf>
    <xf numFmtId="0" fontId="34" fillId="0" borderId="24" xfId="0" applyFont="1" applyBorder="1" applyProtection="1">
      <protection locked="0"/>
    </xf>
    <xf numFmtId="0" fontId="34" fillId="0" borderId="32" xfId="0" applyFont="1" applyBorder="1" applyProtection="1">
      <protection locked="0"/>
    </xf>
    <xf numFmtId="0" fontId="2" fillId="0" borderId="20" xfId="0" applyFont="1" applyBorder="1" applyAlignment="1">
      <alignment vertical="top"/>
    </xf>
    <xf numFmtId="166" fontId="33" fillId="0" borderId="25" xfId="0" applyNumberFormat="1" applyFont="1" applyBorder="1" applyAlignment="1">
      <alignment horizontal="center" vertical="center" wrapText="1" readingOrder="1"/>
    </xf>
    <xf numFmtId="0" fontId="34" fillId="0" borderId="25" xfId="0" applyFont="1" applyBorder="1" applyProtection="1">
      <protection locked="0"/>
    </xf>
    <xf numFmtId="0" fontId="34" fillId="0" borderId="28" xfId="0" applyFont="1" applyBorder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right"/>
      <protection locked="0"/>
    </xf>
    <xf numFmtId="0" fontId="38" fillId="0" borderId="0" xfId="0" applyFont="1" applyAlignment="1" applyProtection="1">
      <alignment horizontal="center"/>
      <protection locked="0"/>
    </xf>
    <xf numFmtId="0" fontId="30" fillId="0" borderId="1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0" xfId="0" applyFont="1" applyBorder="1" applyAlignment="1" applyProtection="1">
      <alignment horizontal="center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31" fillId="0" borderId="0" xfId="0" applyFont="1" applyBorder="1" applyAlignment="1" applyProtection="1">
      <alignment horizontal="center"/>
      <protection locked="0"/>
    </xf>
    <xf numFmtId="0" fontId="31" fillId="0" borderId="2" xfId="0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left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27" fillId="5" borderId="1" xfId="0" applyFont="1" applyFill="1" applyBorder="1" applyAlignment="1">
      <alignment horizontal="left" vertical="center"/>
    </xf>
    <xf numFmtId="0" fontId="27" fillId="5" borderId="0" xfId="0" applyFont="1" applyFill="1" applyBorder="1" applyAlignment="1">
      <alignment horizontal="left" vertical="center"/>
    </xf>
    <xf numFmtId="0" fontId="27" fillId="5" borderId="2" xfId="0" applyFont="1" applyFill="1" applyBorder="1" applyAlignment="1">
      <alignment horizontal="left" vertical="center"/>
    </xf>
    <xf numFmtId="0" fontId="29" fillId="6" borderId="1" xfId="0" applyFont="1" applyFill="1" applyBorder="1" applyAlignment="1">
      <alignment horizontal="left" vertical="center" wrapText="1"/>
    </xf>
    <xf numFmtId="0" fontId="29" fillId="6" borderId="0" xfId="0" applyFont="1" applyFill="1" applyBorder="1" applyAlignment="1">
      <alignment horizontal="left" vertical="center" wrapText="1"/>
    </xf>
    <xf numFmtId="0" fontId="29" fillId="6" borderId="2" xfId="0" applyFont="1" applyFill="1" applyBorder="1" applyAlignment="1">
      <alignment horizontal="left" vertical="center" wrapText="1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29" fillId="6" borderId="1" xfId="0" applyFont="1" applyFill="1" applyBorder="1" applyAlignment="1">
      <alignment horizontal="left" vertical="center"/>
    </xf>
    <xf numFmtId="0" fontId="29" fillId="6" borderId="0" xfId="0" applyFont="1" applyFill="1" applyBorder="1" applyAlignment="1">
      <alignment horizontal="left" vertical="center"/>
    </xf>
    <xf numFmtId="0" fontId="29" fillId="6" borderId="2" xfId="0" applyFont="1" applyFill="1" applyBorder="1" applyAlignment="1">
      <alignment horizontal="left" vertical="center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35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6" fillId="0" borderId="32" xfId="0" applyFont="1" applyBorder="1" applyAlignment="1" applyProtection="1">
      <alignment horizontal="left" vertical="center" wrapText="1"/>
      <protection locked="0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4" fillId="0" borderId="28" xfId="0" applyFont="1" applyBorder="1" applyAlignment="1" applyProtection="1">
      <alignment horizontal="left" vertical="center" wrapText="1"/>
      <protection locked="0"/>
    </xf>
    <xf numFmtId="0" fontId="37" fillId="9" borderId="18" xfId="0" applyFont="1" applyFill="1" applyBorder="1" applyAlignment="1">
      <alignment horizontal="center" vertical="center" wrapText="1" readingOrder="1"/>
    </xf>
    <xf numFmtId="0" fontId="30" fillId="7" borderId="18" xfId="0" applyFont="1" applyFill="1" applyBorder="1" applyAlignment="1">
      <alignment vertical="top" wrapText="1"/>
    </xf>
    <xf numFmtId="0" fontId="30" fillId="7" borderId="42" xfId="0" applyFont="1" applyFill="1" applyBorder="1" applyAlignment="1">
      <alignment vertical="top" wrapText="1"/>
    </xf>
    <xf numFmtId="0" fontId="31" fillId="7" borderId="37" xfId="0" applyFont="1" applyFill="1" applyBorder="1" applyAlignment="1">
      <alignment horizontal="center" vertical="center" wrapText="1" readingOrder="1"/>
    </xf>
    <xf numFmtId="0" fontId="31" fillId="7" borderId="11" xfId="0" applyFont="1" applyFill="1" applyBorder="1" applyAlignment="1">
      <alignment horizontal="center" vertical="center" wrapText="1" readingOrder="1"/>
    </xf>
    <xf numFmtId="0" fontId="31" fillId="7" borderId="12" xfId="0" applyFont="1" applyFill="1" applyBorder="1" applyAlignment="1">
      <alignment horizontal="center" vertical="center" wrapText="1" readingOrder="1"/>
    </xf>
    <xf numFmtId="0" fontId="31" fillId="7" borderId="13" xfId="0" applyFont="1" applyFill="1" applyBorder="1" applyAlignment="1">
      <alignment horizontal="center" vertical="center" wrapText="1" readingOrder="1"/>
    </xf>
    <xf numFmtId="0" fontId="31" fillId="7" borderId="38" xfId="0" applyFont="1" applyFill="1" applyBorder="1" applyAlignment="1">
      <alignment horizontal="center" vertical="center" wrapText="1" readingOrder="1"/>
    </xf>
    <xf numFmtId="37" fontId="30" fillId="0" borderId="39" xfId="1" applyNumberFormat="1" applyFont="1" applyFill="1" applyBorder="1" applyAlignment="1" applyProtection="1">
      <alignment horizontal="center" vertical="center" wrapText="1" readingOrder="1"/>
    </xf>
    <xf numFmtId="37" fontId="30" fillId="0" borderId="14" xfId="1" applyNumberFormat="1" applyFont="1" applyFill="1" applyBorder="1" applyAlignment="1" applyProtection="1">
      <alignment horizontal="center" vertical="center" wrapText="1" readingOrder="1"/>
    </xf>
    <xf numFmtId="37" fontId="30" fillId="0" borderId="15" xfId="1" applyNumberFormat="1" applyFont="1" applyFill="1" applyBorder="1" applyAlignment="1" applyProtection="1">
      <alignment horizontal="center" vertical="center" wrapText="1" readingOrder="1"/>
    </xf>
    <xf numFmtId="37" fontId="30" fillId="0" borderId="16" xfId="1" applyNumberFormat="1" applyFont="1" applyFill="1" applyBorder="1" applyAlignment="1" applyProtection="1">
      <alignment horizontal="center" vertical="center" wrapText="1" readingOrder="1"/>
    </xf>
    <xf numFmtId="37" fontId="30" fillId="0" borderId="17" xfId="1" applyNumberFormat="1" applyFont="1" applyFill="1" applyBorder="1" applyAlignment="1" applyProtection="1">
      <alignment horizontal="center" vertical="center" wrapText="1" readingOrder="1"/>
    </xf>
    <xf numFmtId="10" fontId="30" fillId="8" borderId="14" xfId="2" applyNumberFormat="1" applyFont="1" applyFill="1" applyBorder="1" applyAlignment="1" applyProtection="1">
      <alignment horizontal="center" vertical="center" wrapText="1" readingOrder="1"/>
    </xf>
    <xf numFmtId="10" fontId="30" fillId="8" borderId="40" xfId="2" applyNumberFormat="1" applyFont="1" applyFill="1" applyBorder="1" applyAlignment="1" applyProtection="1">
      <alignment horizontal="center" vertical="center" wrapText="1" readingOrder="1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35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13" fillId="7" borderId="10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49" fontId="10" fillId="0" borderId="7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3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165" fontId="30" fillId="0" borderId="54" xfId="0" applyNumberFormat="1" applyFont="1" applyBorder="1" applyAlignment="1">
      <alignment horizontal="center" vertical="center" wrapText="1" readingOrder="1"/>
    </xf>
    <xf numFmtId="165" fontId="30" fillId="0" borderId="51" xfId="0" applyNumberFormat="1" applyFont="1" applyBorder="1" applyAlignment="1">
      <alignment horizontal="center" vertical="center" wrapText="1" readingOrder="1"/>
    </xf>
    <xf numFmtId="165" fontId="30" fillId="0" borderId="10" xfId="0" applyNumberFormat="1" applyFont="1" applyBorder="1" applyAlignment="1">
      <alignment horizontal="center" vertical="center" wrapText="1" readingOrder="1"/>
    </xf>
    <xf numFmtId="165" fontId="30" fillId="0" borderId="36" xfId="0" applyNumberFormat="1" applyFont="1" applyBorder="1" applyAlignment="1">
      <alignment horizontal="center" vertical="center" wrapText="1" readingOrder="1"/>
    </xf>
    <xf numFmtId="165" fontId="30" fillId="0" borderId="55" xfId="0" applyNumberFormat="1" applyFont="1" applyBorder="1" applyAlignment="1">
      <alignment horizontal="center" vertical="center" wrapText="1" readingOrder="1"/>
    </xf>
    <xf numFmtId="165" fontId="30" fillId="0" borderId="53" xfId="0" applyNumberFormat="1" applyFont="1" applyBorder="1" applyAlignment="1">
      <alignment horizontal="center" vertical="center" wrapText="1" readingOrder="1"/>
    </xf>
    <xf numFmtId="0" fontId="32" fillId="0" borderId="2" xfId="0" applyFont="1" applyBorder="1" applyAlignment="1" applyProtection="1">
      <alignment horizontal="left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30" xfId="0" applyFont="1" applyBorder="1" applyAlignment="1" applyProtection="1">
      <alignment horizontal="left" vertical="center" wrapText="1"/>
      <protection locked="0"/>
    </xf>
    <xf numFmtId="0" fontId="8" fillId="6" borderId="1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10" fillId="0" borderId="0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0" fontId="19" fillId="9" borderId="18" xfId="0" applyFont="1" applyFill="1" applyBorder="1" applyAlignment="1">
      <alignment horizontal="center" vertical="center" wrapText="1" readingOrder="1"/>
    </xf>
    <xf numFmtId="0" fontId="20" fillId="7" borderId="18" xfId="0" applyFont="1" applyFill="1" applyBorder="1" applyAlignment="1">
      <alignment vertical="top" wrapText="1"/>
    </xf>
    <xf numFmtId="0" fontId="20" fillId="7" borderId="42" xfId="0" applyFont="1" applyFill="1" applyBorder="1" applyAlignment="1">
      <alignment vertical="top" wrapText="1"/>
    </xf>
    <xf numFmtId="0" fontId="7" fillId="5" borderId="20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15" fillId="7" borderId="37" xfId="0" applyFont="1" applyFill="1" applyBorder="1" applyAlignment="1">
      <alignment horizontal="center" vertical="center" wrapText="1" readingOrder="1"/>
    </xf>
    <xf numFmtId="0" fontId="15" fillId="7" borderId="11" xfId="0" applyFont="1" applyFill="1" applyBorder="1" applyAlignment="1">
      <alignment horizontal="center" vertical="center" wrapText="1" readingOrder="1"/>
    </xf>
    <xf numFmtId="0" fontId="15" fillId="7" borderId="12" xfId="0" applyFont="1" applyFill="1" applyBorder="1" applyAlignment="1">
      <alignment horizontal="center" vertical="center" wrapText="1" readingOrder="1"/>
    </xf>
    <xf numFmtId="0" fontId="15" fillId="7" borderId="13" xfId="0" applyFont="1" applyFill="1" applyBorder="1" applyAlignment="1">
      <alignment horizontal="center" vertical="center" wrapText="1" readingOrder="1"/>
    </xf>
    <xf numFmtId="0" fontId="15" fillId="7" borderId="38" xfId="0" applyFont="1" applyFill="1" applyBorder="1" applyAlignment="1">
      <alignment horizontal="center" vertical="center" wrapText="1" readingOrder="1"/>
    </xf>
    <xf numFmtId="37" fontId="17" fillId="0" borderId="39" xfId="1" applyNumberFormat="1" applyFont="1" applyFill="1" applyBorder="1" applyAlignment="1" applyProtection="1">
      <alignment horizontal="center" vertical="center" wrapText="1" readingOrder="1"/>
    </xf>
    <xf numFmtId="37" fontId="17" fillId="0" borderId="14" xfId="1" applyNumberFormat="1" applyFont="1" applyFill="1" applyBorder="1" applyAlignment="1" applyProtection="1">
      <alignment horizontal="center" vertical="center" wrapText="1" readingOrder="1"/>
    </xf>
    <xf numFmtId="37" fontId="17" fillId="0" borderId="15" xfId="1" applyNumberFormat="1" applyFont="1" applyFill="1" applyBorder="1" applyAlignment="1" applyProtection="1">
      <alignment horizontal="center" vertical="center" wrapText="1" readingOrder="1"/>
    </xf>
    <xf numFmtId="37" fontId="17" fillId="0" borderId="16" xfId="1" applyNumberFormat="1" applyFont="1" applyFill="1" applyBorder="1" applyAlignment="1" applyProtection="1">
      <alignment horizontal="center" vertical="center" wrapText="1" readingOrder="1"/>
    </xf>
    <xf numFmtId="37" fontId="17" fillId="0" borderId="17" xfId="1" applyNumberFormat="1" applyFont="1" applyFill="1" applyBorder="1" applyAlignment="1" applyProtection="1">
      <alignment horizontal="center" vertical="center" wrapText="1" readingOrder="1"/>
    </xf>
    <xf numFmtId="10" fontId="17" fillId="8" borderId="14" xfId="2" applyNumberFormat="1" applyFont="1" applyFill="1" applyBorder="1" applyAlignment="1" applyProtection="1">
      <alignment horizontal="center" vertical="center" wrapText="1" readingOrder="1"/>
    </xf>
    <xf numFmtId="10" fontId="17" fillId="8" borderId="40" xfId="2" applyNumberFormat="1" applyFont="1" applyFill="1" applyBorder="1" applyAlignment="1" applyProtection="1">
      <alignment horizontal="center" vertical="center" wrapText="1" readingOrder="1"/>
    </xf>
    <xf numFmtId="0" fontId="7" fillId="5" borderId="1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9" fillId="0" borderId="7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35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0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26194</xdr:colOff>
      <xdr:row>0</xdr:row>
      <xdr:rowOff>50005</xdr:rowOff>
    </xdr:from>
    <xdr:ext cx="2581275" cy="838201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194" y="50005"/>
          <a:ext cx="2581275" cy="838201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87</xdr:row>
      <xdr:rowOff>35720</xdr:rowOff>
    </xdr:from>
    <xdr:ext cx="2457450" cy="725988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46889195"/>
          <a:ext cx="2457450" cy="7259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SDFS01\CARPETAS-UASD$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38104" displayName="Tabla13238104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>
      <calculatedColumnFormula>IF(H29&gt;0,H29/F29,0)</calculatedColumnFormula>
    </tableColumn>
    <tableColumn id="8" name="Financiero _x000a_(%) _x000a_H=F/D" dataDxfId="15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4549115" displayName="Tabla134549115" ref="B115:K116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1:K169"/>
  <sheetViews>
    <sheetView tabSelected="1" view="pageBreakPreview" zoomScale="80" zoomScaleNormal="80" zoomScaleSheetLayoutView="80" workbookViewId="0">
      <selection activeCell="C59" sqref="C59:K59"/>
    </sheetView>
  </sheetViews>
  <sheetFormatPr baseColWidth="10" defaultColWidth="11.42578125" defaultRowHeight="15" x14ac:dyDescent="0.25"/>
  <cols>
    <col min="2" max="2" width="39.42578125" style="18" customWidth="1"/>
    <col min="3" max="3" width="28.140625" style="18" bestFit="1" customWidth="1"/>
    <col min="4" max="4" width="17.28515625" style="18" bestFit="1" customWidth="1"/>
    <col min="5" max="5" width="17.42578125" style="18" customWidth="1"/>
    <col min="6" max="6" width="13.42578125" style="18" bestFit="1" customWidth="1"/>
    <col min="7" max="7" width="16.140625" style="18" customWidth="1"/>
    <col min="8" max="8" width="15.5703125" style="18" customWidth="1"/>
    <col min="9" max="9" width="22.28515625" style="18" customWidth="1"/>
    <col min="10" max="10" width="15.7109375" style="18" customWidth="1"/>
    <col min="11" max="11" width="14.7109375" style="18" customWidth="1"/>
    <col min="12" max="12" width="11.85546875" customWidth="1"/>
    <col min="13" max="13" width="11.42578125" customWidth="1"/>
  </cols>
  <sheetData>
    <row r="1" spans="2:11" ht="21.75" thickBot="1" x14ac:dyDescent="0.3">
      <c r="B1" s="59"/>
      <c r="C1" s="176" t="s">
        <v>0</v>
      </c>
      <c r="D1" s="177"/>
      <c r="E1" s="177"/>
      <c r="F1" s="177"/>
      <c r="G1" s="177"/>
      <c r="H1" s="177"/>
      <c r="I1" s="177"/>
      <c r="J1" s="177"/>
      <c r="K1" s="178"/>
    </row>
    <row r="2" spans="2:11" ht="31.5" customHeight="1" thickBot="1" x14ac:dyDescent="0.3">
      <c r="B2" s="60"/>
      <c r="C2" s="181" t="s">
        <v>1</v>
      </c>
      <c r="D2" s="182"/>
      <c r="E2" s="181" t="s">
        <v>2</v>
      </c>
      <c r="F2" s="182"/>
      <c r="G2" s="182"/>
      <c r="H2" s="182"/>
      <c r="I2" s="183"/>
      <c r="J2" s="42" t="s">
        <v>3</v>
      </c>
      <c r="K2" s="61" t="s">
        <v>4</v>
      </c>
    </row>
    <row r="3" spans="2:11" s="3" customFormat="1" ht="21.75" customHeight="1" thickBot="1" x14ac:dyDescent="0.3">
      <c r="B3" s="62"/>
      <c r="C3" s="186" t="s">
        <v>5</v>
      </c>
      <c r="D3" s="187"/>
      <c r="E3" s="186" t="s">
        <v>110</v>
      </c>
      <c r="F3" s="187"/>
      <c r="G3" s="187"/>
      <c r="H3" s="187"/>
      <c r="I3" s="188"/>
      <c r="J3" s="1">
        <v>46035</v>
      </c>
      <c r="K3" s="2" t="s">
        <v>111</v>
      </c>
    </row>
    <row r="4" spans="2:11" x14ac:dyDescent="0.25">
      <c r="B4" s="235"/>
      <c r="C4" s="236"/>
      <c r="D4" s="236"/>
      <c r="E4" s="236"/>
      <c r="F4" s="236"/>
      <c r="G4" s="236"/>
      <c r="H4" s="236"/>
      <c r="I4" s="236"/>
      <c r="J4" s="236"/>
      <c r="K4" s="237"/>
    </row>
    <row r="5" spans="2:11" ht="3" customHeight="1" x14ac:dyDescent="0.25">
      <c r="B5" s="228"/>
      <c r="C5" s="229"/>
      <c r="D5" s="229"/>
      <c r="E5" s="229"/>
      <c r="F5" s="229"/>
      <c r="G5" s="229"/>
      <c r="H5" s="229"/>
      <c r="I5" s="229"/>
      <c r="J5" s="229"/>
      <c r="K5" s="230"/>
    </row>
    <row r="6" spans="2:11" ht="15.75" x14ac:dyDescent="0.25">
      <c r="B6" s="225" t="s">
        <v>6</v>
      </c>
      <c r="C6" s="226"/>
      <c r="D6" s="226"/>
      <c r="E6" s="226"/>
      <c r="F6" s="226"/>
      <c r="G6" s="226"/>
      <c r="H6" s="226"/>
      <c r="I6" s="226"/>
      <c r="J6" s="226"/>
      <c r="K6" s="227"/>
    </row>
    <row r="7" spans="2:11" ht="15.75" x14ac:dyDescent="0.25">
      <c r="B7" s="202" t="s">
        <v>7</v>
      </c>
      <c r="C7" s="203"/>
      <c r="D7" s="203"/>
      <c r="E7" s="203"/>
      <c r="F7" s="203"/>
      <c r="G7" s="203"/>
      <c r="H7" s="203"/>
      <c r="I7" s="203"/>
      <c r="J7" s="203"/>
      <c r="K7" s="204"/>
    </row>
    <row r="8" spans="2:11" ht="20.25" customHeight="1" x14ac:dyDescent="0.25">
      <c r="B8" s="63" t="s">
        <v>8</v>
      </c>
      <c r="C8" s="231" t="s">
        <v>9</v>
      </c>
      <c r="D8" s="231"/>
      <c r="E8" s="231"/>
      <c r="F8" s="231"/>
      <c r="G8" s="231"/>
      <c r="H8" s="231"/>
      <c r="I8" s="231"/>
      <c r="J8" s="231"/>
      <c r="K8" s="232"/>
    </row>
    <row r="9" spans="2:11" ht="21" customHeight="1" x14ac:dyDescent="0.25">
      <c r="B9" s="64" t="s">
        <v>10</v>
      </c>
      <c r="C9" s="233" t="s">
        <v>11</v>
      </c>
      <c r="D9" s="233"/>
      <c r="E9" s="233"/>
      <c r="F9" s="233"/>
      <c r="G9" s="233"/>
      <c r="H9" s="233"/>
      <c r="I9" s="233"/>
      <c r="J9" s="233"/>
      <c r="K9" s="234"/>
    </row>
    <row r="10" spans="2:11" ht="19.5" customHeight="1" x14ac:dyDescent="0.25">
      <c r="B10" s="64" t="s">
        <v>12</v>
      </c>
      <c r="C10" s="233" t="s">
        <v>13</v>
      </c>
      <c r="D10" s="233"/>
      <c r="E10" s="233"/>
      <c r="F10" s="233"/>
      <c r="G10" s="233"/>
      <c r="H10" s="233"/>
      <c r="I10" s="233"/>
      <c r="J10" s="233"/>
      <c r="K10" s="234"/>
    </row>
    <row r="11" spans="2:11" ht="53.25" customHeight="1" x14ac:dyDescent="0.25">
      <c r="B11" s="65" t="s">
        <v>14</v>
      </c>
      <c r="C11" s="122" t="s">
        <v>15</v>
      </c>
      <c r="D11" s="122"/>
      <c r="E11" s="122"/>
      <c r="F11" s="122"/>
      <c r="G11" s="122"/>
      <c r="H11" s="122"/>
      <c r="I11" s="122"/>
      <c r="J11" s="122"/>
      <c r="K11" s="123"/>
    </row>
    <row r="12" spans="2:11" ht="64.5" customHeight="1" x14ac:dyDescent="0.25">
      <c r="B12" s="66" t="s">
        <v>16</v>
      </c>
      <c r="C12" s="124" t="s">
        <v>17</v>
      </c>
      <c r="D12" s="124"/>
      <c r="E12" s="124"/>
      <c r="F12" s="124"/>
      <c r="G12" s="124"/>
      <c r="H12" s="124"/>
      <c r="I12" s="124"/>
      <c r="J12" s="124"/>
      <c r="K12" s="125"/>
    </row>
    <row r="13" spans="2:11" ht="15.75" x14ac:dyDescent="0.25">
      <c r="B13" s="225" t="s">
        <v>18</v>
      </c>
      <c r="C13" s="226"/>
      <c r="D13" s="226"/>
      <c r="E13" s="226"/>
      <c r="F13" s="226"/>
      <c r="G13" s="226"/>
      <c r="H13" s="226"/>
      <c r="I13" s="226"/>
      <c r="J13" s="226"/>
      <c r="K13" s="227"/>
    </row>
    <row r="14" spans="2:11" ht="27.75" customHeight="1" x14ac:dyDescent="0.25">
      <c r="B14" s="67" t="s">
        <v>19</v>
      </c>
      <c r="C14" s="4">
        <v>3</v>
      </c>
      <c r="D14" s="165" t="s">
        <v>20</v>
      </c>
      <c r="E14" s="165"/>
      <c r="F14" s="165"/>
      <c r="G14" s="165"/>
      <c r="H14" s="165"/>
      <c r="I14" s="165"/>
      <c r="J14" s="165"/>
      <c r="K14" s="166"/>
    </row>
    <row r="15" spans="2:11" ht="33.75" customHeight="1" x14ac:dyDescent="0.25">
      <c r="B15" s="67" t="s">
        <v>21</v>
      </c>
      <c r="C15" s="5">
        <v>3.3</v>
      </c>
      <c r="D15" s="167" t="str">
        <f>IFERROR(VLOOKUP(C15,'[1]Validacion datos'!A8:B26,2,FALSE),"")</f>
        <v>Competitividad e innovavión en un ambiente favorable a la cooperación y la responsabilidad social</v>
      </c>
      <c r="E15" s="167"/>
      <c r="F15" s="167"/>
      <c r="G15" s="167"/>
      <c r="H15" s="167"/>
      <c r="I15" s="167"/>
      <c r="J15" s="167"/>
      <c r="K15" s="168"/>
    </row>
    <row r="16" spans="2:11" ht="39" customHeight="1" x14ac:dyDescent="0.25">
      <c r="B16" s="67" t="s">
        <v>22</v>
      </c>
      <c r="C16" s="6" t="s">
        <v>23</v>
      </c>
      <c r="D16" s="167" t="str">
        <f>IFERROR(VLOOKUP(C16,'[1]Validacion datos'!D8:E64,2,FALSE),"")</f>
        <v>Consolidar un sistema de educación superior de calidad, que responda a las necesidades del desarrollo de la Nación</v>
      </c>
      <c r="E16" s="167"/>
      <c r="F16" s="167"/>
      <c r="G16" s="167"/>
      <c r="H16" s="167"/>
      <c r="I16" s="167"/>
      <c r="J16" s="167"/>
      <c r="K16" s="168"/>
    </row>
    <row r="17" spans="2:11" ht="15.75" x14ac:dyDescent="0.25">
      <c r="B17" s="225" t="s">
        <v>24</v>
      </c>
      <c r="C17" s="226"/>
      <c r="D17" s="226"/>
      <c r="E17" s="226"/>
      <c r="F17" s="226"/>
      <c r="G17" s="226"/>
      <c r="H17" s="226"/>
      <c r="I17" s="226"/>
      <c r="J17" s="226"/>
      <c r="K17" s="227"/>
    </row>
    <row r="18" spans="2:11" ht="29.25" customHeight="1" x14ac:dyDescent="0.25">
      <c r="B18" s="63" t="s">
        <v>25</v>
      </c>
      <c r="C18" s="159" t="s">
        <v>26</v>
      </c>
      <c r="D18" s="159"/>
      <c r="E18" s="159"/>
      <c r="F18" s="159"/>
      <c r="G18" s="159"/>
      <c r="H18" s="159"/>
      <c r="I18" s="159"/>
      <c r="J18" s="159"/>
      <c r="K18" s="160"/>
    </row>
    <row r="19" spans="2:11" ht="33" customHeight="1" x14ac:dyDescent="0.25">
      <c r="B19" s="68" t="s">
        <v>27</v>
      </c>
      <c r="C19" s="122" t="s">
        <v>28</v>
      </c>
      <c r="D19" s="122"/>
      <c r="E19" s="122"/>
      <c r="F19" s="122"/>
      <c r="G19" s="122"/>
      <c r="H19" s="122"/>
      <c r="I19" s="122"/>
      <c r="J19" s="122"/>
      <c r="K19" s="123"/>
    </row>
    <row r="20" spans="2:11" ht="17.25" x14ac:dyDescent="0.25">
      <c r="B20" s="68" t="s">
        <v>29</v>
      </c>
      <c r="C20" s="122" t="s">
        <v>30</v>
      </c>
      <c r="D20" s="122"/>
      <c r="E20" s="122"/>
      <c r="F20" s="122"/>
      <c r="G20" s="122"/>
      <c r="H20" s="122"/>
      <c r="I20" s="122"/>
      <c r="J20" s="122"/>
      <c r="K20" s="123"/>
    </row>
    <row r="21" spans="2:11" ht="17.25" x14ac:dyDescent="0.25">
      <c r="B21" s="69" t="s">
        <v>31</v>
      </c>
      <c r="C21" s="124" t="s">
        <v>106</v>
      </c>
      <c r="D21" s="124"/>
      <c r="E21" s="124"/>
      <c r="F21" s="124"/>
      <c r="G21" s="124"/>
      <c r="H21" s="124"/>
      <c r="I21" s="124"/>
      <c r="J21" s="124"/>
      <c r="K21" s="125"/>
    </row>
    <row r="22" spans="2:11" ht="15.75" x14ac:dyDescent="0.25">
      <c r="B22" s="225" t="s">
        <v>32</v>
      </c>
      <c r="C22" s="226"/>
      <c r="D22" s="226"/>
      <c r="E22" s="226"/>
      <c r="F22" s="226"/>
      <c r="G22" s="226"/>
      <c r="H22" s="226"/>
      <c r="I22" s="226"/>
      <c r="J22" s="226"/>
      <c r="K22" s="227"/>
    </row>
    <row r="23" spans="2:11" ht="15.75" x14ac:dyDescent="0.25">
      <c r="B23" s="202" t="s">
        <v>33</v>
      </c>
      <c r="C23" s="203"/>
      <c r="D23" s="203"/>
      <c r="E23" s="203"/>
      <c r="F23" s="203"/>
      <c r="G23" s="203"/>
      <c r="H23" s="203"/>
      <c r="I23" s="203"/>
      <c r="J23" s="203"/>
      <c r="K23" s="204"/>
    </row>
    <row r="24" spans="2:11" s="7" customFormat="1" ht="30.75" customHeight="1" x14ac:dyDescent="0.25">
      <c r="B24" s="213" t="s">
        <v>34</v>
      </c>
      <c r="C24" s="214"/>
      <c r="D24" s="215" t="s">
        <v>35</v>
      </c>
      <c r="E24" s="216"/>
      <c r="F24" s="216"/>
      <c r="G24" s="216" t="s">
        <v>36</v>
      </c>
      <c r="H24" s="216"/>
      <c r="I24" s="214"/>
      <c r="J24" s="215" t="s">
        <v>37</v>
      </c>
      <c r="K24" s="217"/>
    </row>
    <row r="25" spans="2:11" s="8" customFormat="1" ht="18.75" x14ac:dyDescent="0.3">
      <c r="B25" s="218">
        <f>SUM(Tabla13238104[Financiera
(B)])</f>
        <v>7330621381</v>
      </c>
      <c r="C25" s="219"/>
      <c r="D25" s="220">
        <f>SUM(Tabla13238104[Financiera
(D)])</f>
        <v>3665310690</v>
      </c>
      <c r="E25" s="221"/>
      <c r="F25" s="222"/>
      <c r="G25" s="220">
        <f>SUM(Tabla13238104[Financiera 
 (F)])</f>
        <v>3571659046.3299994</v>
      </c>
      <c r="H25" s="221"/>
      <c r="I25" s="222"/>
      <c r="J25" s="223">
        <f>+G25/D25</f>
        <v>0.97444919364530036</v>
      </c>
      <c r="K25" s="224"/>
    </row>
    <row r="26" spans="2:11" s="7" customFormat="1" ht="15.75" x14ac:dyDescent="0.25">
      <c r="B26" s="202" t="s">
        <v>38</v>
      </c>
      <c r="C26" s="203"/>
      <c r="D26" s="203"/>
      <c r="E26" s="203"/>
      <c r="F26" s="203"/>
      <c r="G26" s="203"/>
      <c r="H26" s="203"/>
      <c r="I26" s="203"/>
      <c r="J26" s="203"/>
      <c r="K26" s="204"/>
    </row>
    <row r="27" spans="2:11" s="7" customFormat="1" ht="21.75" customHeight="1" x14ac:dyDescent="0.25">
      <c r="B27" s="70"/>
      <c r="C27" s="9"/>
      <c r="D27" s="207" t="s">
        <v>39</v>
      </c>
      <c r="E27" s="208"/>
      <c r="F27" s="207" t="s">
        <v>108</v>
      </c>
      <c r="G27" s="208"/>
      <c r="H27" s="207" t="s">
        <v>109</v>
      </c>
      <c r="I27" s="207"/>
      <c r="J27" s="207" t="s">
        <v>40</v>
      </c>
      <c r="K27" s="209"/>
    </row>
    <row r="28" spans="2:11" s="7" customFormat="1" ht="47.25" x14ac:dyDescent="0.25">
      <c r="B28" s="71" t="s">
        <v>41</v>
      </c>
      <c r="C28" s="10" t="s">
        <v>42</v>
      </c>
      <c r="D28" s="11" t="s">
        <v>43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1" t="s">
        <v>49</v>
      </c>
      <c r="K28" s="72" t="s">
        <v>50</v>
      </c>
    </row>
    <row r="29" spans="2:11" s="8" customFormat="1" ht="54.95" customHeight="1" x14ac:dyDescent="0.3">
      <c r="B29" s="73" t="s">
        <v>51</v>
      </c>
      <c r="C29" s="12" t="s">
        <v>52</v>
      </c>
      <c r="D29" s="13">
        <v>45425</v>
      </c>
      <c r="E29" s="13">
        <v>1035844780</v>
      </c>
      <c r="F29" s="13">
        <v>22713</v>
      </c>
      <c r="G29" s="13">
        <v>517922390</v>
      </c>
      <c r="H29" s="13">
        <v>23004.933384171251</v>
      </c>
      <c r="I29" s="13">
        <v>516848066.32999998</v>
      </c>
      <c r="J29" s="14">
        <f>IF(H29&gt;0,H29/F29,0)</f>
        <v>1.0128531406758794</v>
      </c>
      <c r="K29" s="74">
        <f t="shared" ref="J29:K37" si="0">IF(I29&gt;0,I29/G29,0)</f>
        <v>0.99792570529727431</v>
      </c>
    </row>
    <row r="30" spans="2:11" s="8" customFormat="1" ht="54.95" customHeight="1" x14ac:dyDescent="0.3">
      <c r="B30" s="73" t="s">
        <v>53</v>
      </c>
      <c r="C30" s="12" t="s">
        <v>52</v>
      </c>
      <c r="D30" s="13">
        <v>14002</v>
      </c>
      <c r="E30" s="13">
        <v>1392868658</v>
      </c>
      <c r="F30" s="13">
        <v>7000</v>
      </c>
      <c r="G30" s="13">
        <v>696434328</v>
      </c>
      <c r="H30" s="13">
        <v>7568.2533271601578</v>
      </c>
      <c r="I30" s="13">
        <v>645343294.90999997</v>
      </c>
      <c r="J30" s="14">
        <f t="shared" si="0"/>
        <v>1.0811790467371654</v>
      </c>
      <c r="K30" s="74">
        <f t="shared" si="0"/>
        <v>0.92663912297844109</v>
      </c>
    </row>
    <row r="31" spans="2:11" s="8" customFormat="1" ht="54.95" customHeight="1" x14ac:dyDescent="0.3">
      <c r="B31" s="73" t="s">
        <v>54</v>
      </c>
      <c r="C31" s="12" t="s">
        <v>52</v>
      </c>
      <c r="D31" s="13">
        <v>17606</v>
      </c>
      <c r="E31" s="13">
        <v>482820363</v>
      </c>
      <c r="F31" s="13">
        <v>8802</v>
      </c>
      <c r="G31" s="13">
        <v>241410181</v>
      </c>
      <c r="H31" s="13">
        <v>9357.9095992882685</v>
      </c>
      <c r="I31" s="13">
        <v>247777755.81999999</v>
      </c>
      <c r="J31" s="14">
        <f t="shared" si="0"/>
        <v>1.0631571914665154</v>
      </c>
      <c r="K31" s="74">
        <f t="shared" si="0"/>
        <v>1.0263765794533743</v>
      </c>
    </row>
    <row r="32" spans="2:11" s="8" customFormat="1" ht="54.95" customHeight="1" x14ac:dyDescent="0.3">
      <c r="B32" s="73" t="s">
        <v>55</v>
      </c>
      <c r="C32" s="12" t="s">
        <v>52</v>
      </c>
      <c r="D32" s="13">
        <v>6093</v>
      </c>
      <c r="E32" s="13">
        <v>180226935</v>
      </c>
      <c r="F32" s="13">
        <v>3047</v>
      </c>
      <c r="G32" s="13">
        <v>90113468</v>
      </c>
      <c r="H32" s="13">
        <v>3248.8741943097843</v>
      </c>
      <c r="I32" s="13">
        <v>97700792.989999995</v>
      </c>
      <c r="J32" s="15">
        <f t="shared" si="0"/>
        <v>1.0662534277354068</v>
      </c>
      <c r="K32" s="74">
        <f t="shared" si="0"/>
        <v>1.0841974585863237</v>
      </c>
    </row>
    <row r="33" spans="2:11" s="8" customFormat="1" ht="54.95" customHeight="1" x14ac:dyDescent="0.3">
      <c r="B33" s="73" t="s">
        <v>56</v>
      </c>
      <c r="C33" s="12" t="s">
        <v>52</v>
      </c>
      <c r="D33" s="13">
        <v>81016</v>
      </c>
      <c r="E33" s="13">
        <v>874328266</v>
      </c>
      <c r="F33" s="13">
        <v>40508</v>
      </c>
      <c r="G33" s="13">
        <v>437164133</v>
      </c>
      <c r="H33" s="13">
        <v>40607.745174936907</v>
      </c>
      <c r="I33" s="13">
        <v>405865570.07999998</v>
      </c>
      <c r="J33" s="14">
        <f t="shared" si="0"/>
        <v>1.0024623574340108</v>
      </c>
      <c r="K33" s="74">
        <f t="shared" si="0"/>
        <v>0.92840546477311303</v>
      </c>
    </row>
    <row r="34" spans="2:11" s="8" customFormat="1" ht="54.95" customHeight="1" x14ac:dyDescent="0.3">
      <c r="B34" s="73" t="s">
        <v>57</v>
      </c>
      <c r="C34" s="12" t="s">
        <v>52</v>
      </c>
      <c r="D34" s="13">
        <v>11001</v>
      </c>
      <c r="E34" s="13">
        <v>293965046</v>
      </c>
      <c r="F34" s="13">
        <v>5501</v>
      </c>
      <c r="G34" s="13">
        <v>146982524</v>
      </c>
      <c r="H34" s="13">
        <v>5608.3566461499358</v>
      </c>
      <c r="I34" s="13">
        <v>149216038.61000001</v>
      </c>
      <c r="J34" s="14">
        <f t="shared" si="0"/>
        <v>1.019515841874193</v>
      </c>
      <c r="K34" s="74">
        <f t="shared" si="0"/>
        <v>1.0151957834796741</v>
      </c>
    </row>
    <row r="35" spans="2:11" s="8" customFormat="1" ht="54.95" customHeight="1" x14ac:dyDescent="0.3">
      <c r="B35" s="73" t="s">
        <v>58</v>
      </c>
      <c r="C35" s="12" t="s">
        <v>52</v>
      </c>
      <c r="D35" s="13">
        <v>61428</v>
      </c>
      <c r="E35" s="13">
        <v>1380519600</v>
      </c>
      <c r="F35" s="13">
        <v>30714</v>
      </c>
      <c r="G35" s="13">
        <v>690259800</v>
      </c>
      <c r="H35" s="13">
        <v>33624.223178459244</v>
      </c>
      <c r="I35" s="13">
        <v>685965729.27999997</v>
      </c>
      <c r="J35" s="14">
        <f t="shared" si="0"/>
        <v>1.0947523337389868</v>
      </c>
      <c r="K35" s="74">
        <f t="shared" si="0"/>
        <v>0.99377905142382617</v>
      </c>
    </row>
    <row r="36" spans="2:11" s="8" customFormat="1" ht="54.95" customHeight="1" x14ac:dyDescent="0.3">
      <c r="B36" s="73" t="s">
        <v>59</v>
      </c>
      <c r="C36" s="12" t="s">
        <v>52</v>
      </c>
      <c r="D36" s="13">
        <v>32074</v>
      </c>
      <c r="E36" s="13">
        <v>423790077</v>
      </c>
      <c r="F36" s="13">
        <v>16036</v>
      </c>
      <c r="G36" s="13">
        <v>211895038</v>
      </c>
      <c r="H36" s="13">
        <v>15708.649327305409</v>
      </c>
      <c r="I36" s="13">
        <v>210938694.40000001</v>
      </c>
      <c r="J36" s="14">
        <f t="shared" si="0"/>
        <v>0.97958651330165936</v>
      </c>
      <c r="K36" s="74">
        <f t="shared" si="0"/>
        <v>0.99548671073647321</v>
      </c>
    </row>
    <row r="37" spans="2:11" s="8" customFormat="1" ht="54.95" customHeight="1" thickBot="1" x14ac:dyDescent="0.35">
      <c r="B37" s="93" t="s">
        <v>60</v>
      </c>
      <c r="C37" s="94" t="s">
        <v>52</v>
      </c>
      <c r="D37" s="95">
        <v>60215</v>
      </c>
      <c r="E37" s="95">
        <v>1266257656</v>
      </c>
      <c r="F37" s="95">
        <v>30107</v>
      </c>
      <c r="G37" s="95">
        <v>633128828</v>
      </c>
      <c r="H37" s="95">
        <v>30214.95351961799</v>
      </c>
      <c r="I37" s="95">
        <v>612003103.90999997</v>
      </c>
      <c r="J37" s="96">
        <f t="shared" si="0"/>
        <v>1.0035856617935361</v>
      </c>
      <c r="K37" s="97">
        <f t="shared" si="0"/>
        <v>0.96663281917404642</v>
      </c>
    </row>
    <row r="38" spans="2:11" ht="15.75" customHeight="1" x14ac:dyDescent="0.25">
      <c r="B38" s="210" t="s">
        <v>61</v>
      </c>
      <c r="C38" s="211"/>
      <c r="D38" s="211"/>
      <c r="E38" s="211"/>
      <c r="F38" s="211"/>
      <c r="G38" s="211"/>
      <c r="H38" s="211"/>
      <c r="I38" s="211"/>
      <c r="J38" s="211"/>
      <c r="K38" s="212"/>
    </row>
    <row r="39" spans="2:11" ht="27.75" customHeight="1" x14ac:dyDescent="0.25">
      <c r="B39" s="202" t="s">
        <v>62</v>
      </c>
      <c r="C39" s="203"/>
      <c r="D39" s="203"/>
      <c r="E39" s="203"/>
      <c r="F39" s="203"/>
      <c r="G39" s="203"/>
      <c r="H39" s="203"/>
      <c r="I39" s="203"/>
      <c r="J39" s="203"/>
      <c r="K39" s="204"/>
    </row>
    <row r="40" spans="2:11" s="16" customFormat="1" ht="23.45" customHeight="1" x14ac:dyDescent="0.3">
      <c r="B40" s="75" t="s">
        <v>63</v>
      </c>
      <c r="C40" s="136" t="s">
        <v>51</v>
      </c>
      <c r="D40" s="136"/>
      <c r="E40" s="136"/>
      <c r="F40" s="136"/>
      <c r="G40" s="136"/>
      <c r="H40" s="136"/>
      <c r="I40" s="136"/>
      <c r="J40" s="136"/>
      <c r="K40" s="137"/>
    </row>
    <row r="41" spans="2:11" s="16" customFormat="1" ht="78" customHeight="1" x14ac:dyDescent="0.3">
      <c r="B41" s="46" t="s">
        <v>64</v>
      </c>
      <c r="C41" s="205" t="s">
        <v>107</v>
      </c>
      <c r="D41" s="205"/>
      <c r="E41" s="205"/>
      <c r="F41" s="205"/>
      <c r="G41" s="205"/>
      <c r="H41" s="205"/>
      <c r="I41" s="205"/>
      <c r="J41" s="205"/>
      <c r="K41" s="206"/>
    </row>
    <row r="42" spans="2:11" s="16" customFormat="1" ht="79.5" customHeight="1" x14ac:dyDescent="0.3">
      <c r="B42" s="46" t="s">
        <v>65</v>
      </c>
      <c r="C42" s="138" t="s">
        <v>130</v>
      </c>
      <c r="D42" s="138"/>
      <c r="E42" s="138"/>
      <c r="F42" s="138"/>
      <c r="G42" s="138"/>
      <c r="H42" s="138"/>
      <c r="I42" s="138"/>
      <c r="J42" s="138"/>
      <c r="K42" s="139"/>
    </row>
    <row r="43" spans="2:11" s="16" customFormat="1" ht="46.5" customHeight="1" x14ac:dyDescent="0.3">
      <c r="B43" s="47" t="s">
        <v>66</v>
      </c>
      <c r="C43" s="200" t="s">
        <v>124</v>
      </c>
      <c r="D43" s="200"/>
      <c r="E43" s="200"/>
      <c r="F43" s="200"/>
      <c r="G43" s="200"/>
      <c r="H43" s="200"/>
      <c r="I43" s="200"/>
      <c r="J43" s="200"/>
      <c r="K43" s="201"/>
    </row>
    <row r="44" spans="2:11" s="16" customFormat="1" ht="23.45" customHeight="1" x14ac:dyDescent="0.3">
      <c r="B44" s="75" t="s">
        <v>63</v>
      </c>
      <c r="C44" s="136" t="s">
        <v>53</v>
      </c>
      <c r="D44" s="136"/>
      <c r="E44" s="136"/>
      <c r="F44" s="136"/>
      <c r="G44" s="136"/>
      <c r="H44" s="136"/>
      <c r="I44" s="136"/>
      <c r="J44" s="136"/>
      <c r="K44" s="137"/>
    </row>
    <row r="45" spans="2:11" s="16" customFormat="1" ht="67.5" customHeight="1" x14ac:dyDescent="0.3">
      <c r="B45" s="46" t="s">
        <v>64</v>
      </c>
      <c r="C45" s="122" t="s">
        <v>67</v>
      </c>
      <c r="D45" s="122"/>
      <c r="E45" s="122"/>
      <c r="F45" s="122"/>
      <c r="G45" s="122"/>
      <c r="H45" s="122"/>
      <c r="I45" s="122"/>
      <c r="J45" s="122"/>
      <c r="K45" s="123"/>
    </row>
    <row r="46" spans="2:11" s="16" customFormat="1" ht="71.25" customHeight="1" x14ac:dyDescent="0.3">
      <c r="B46" s="46" t="s">
        <v>65</v>
      </c>
      <c r="C46" s="138" t="s">
        <v>120</v>
      </c>
      <c r="D46" s="138"/>
      <c r="E46" s="138"/>
      <c r="F46" s="138"/>
      <c r="G46" s="138"/>
      <c r="H46" s="138"/>
      <c r="I46" s="138"/>
      <c r="J46" s="138"/>
      <c r="K46" s="139"/>
    </row>
    <row r="47" spans="2:11" s="16" customFormat="1" ht="60" customHeight="1" x14ac:dyDescent="0.3">
      <c r="B47" s="47" t="s">
        <v>66</v>
      </c>
      <c r="C47" s="200" t="s">
        <v>121</v>
      </c>
      <c r="D47" s="200"/>
      <c r="E47" s="200"/>
      <c r="F47" s="200"/>
      <c r="G47" s="200"/>
      <c r="H47" s="200"/>
      <c r="I47" s="200"/>
      <c r="J47" s="200"/>
      <c r="K47" s="201"/>
    </row>
    <row r="48" spans="2:11" s="16" customFormat="1" ht="23.25" customHeight="1" x14ac:dyDescent="0.3">
      <c r="B48" s="75" t="s">
        <v>63</v>
      </c>
      <c r="C48" s="136" t="s">
        <v>54</v>
      </c>
      <c r="D48" s="136"/>
      <c r="E48" s="136"/>
      <c r="F48" s="136"/>
      <c r="G48" s="136"/>
      <c r="H48" s="136"/>
      <c r="I48" s="136"/>
      <c r="J48" s="136"/>
      <c r="K48" s="137"/>
    </row>
    <row r="49" spans="2:11" s="16" customFormat="1" ht="37.9" customHeight="1" x14ac:dyDescent="0.3">
      <c r="B49" s="46" t="s">
        <v>64</v>
      </c>
      <c r="C49" s="122" t="s">
        <v>68</v>
      </c>
      <c r="D49" s="122"/>
      <c r="E49" s="122"/>
      <c r="F49" s="122"/>
      <c r="G49" s="122"/>
      <c r="H49" s="122"/>
      <c r="I49" s="122"/>
      <c r="J49" s="122"/>
      <c r="K49" s="123"/>
    </row>
    <row r="50" spans="2:11" s="16" customFormat="1" ht="77.25" customHeight="1" x14ac:dyDescent="0.3">
      <c r="B50" s="46" t="s">
        <v>65</v>
      </c>
      <c r="C50" s="138" t="s">
        <v>119</v>
      </c>
      <c r="D50" s="138"/>
      <c r="E50" s="138"/>
      <c r="F50" s="138"/>
      <c r="G50" s="138"/>
      <c r="H50" s="138"/>
      <c r="I50" s="138"/>
      <c r="J50" s="138"/>
      <c r="K50" s="139"/>
    </row>
    <row r="51" spans="2:11" s="16" customFormat="1" ht="54" customHeight="1" x14ac:dyDescent="0.3">
      <c r="B51" s="46" t="s">
        <v>66</v>
      </c>
      <c r="C51" s="200" t="s">
        <v>122</v>
      </c>
      <c r="D51" s="200"/>
      <c r="E51" s="200"/>
      <c r="F51" s="200"/>
      <c r="G51" s="200"/>
      <c r="H51" s="200"/>
      <c r="I51" s="200"/>
      <c r="J51" s="200"/>
      <c r="K51" s="201"/>
    </row>
    <row r="52" spans="2:11" s="16" customFormat="1" ht="23.45" customHeight="1" x14ac:dyDescent="0.3">
      <c r="B52" s="75" t="s">
        <v>63</v>
      </c>
      <c r="C52" s="136" t="s">
        <v>55</v>
      </c>
      <c r="D52" s="136"/>
      <c r="E52" s="136"/>
      <c r="F52" s="136"/>
      <c r="G52" s="136"/>
      <c r="H52" s="136"/>
      <c r="I52" s="136"/>
      <c r="J52" s="136"/>
      <c r="K52" s="137"/>
    </row>
    <row r="53" spans="2:11" s="16" customFormat="1" ht="62.25" customHeight="1" x14ac:dyDescent="0.3">
      <c r="B53" s="46" t="s">
        <v>64</v>
      </c>
      <c r="C53" s="122" t="s">
        <v>69</v>
      </c>
      <c r="D53" s="122"/>
      <c r="E53" s="122"/>
      <c r="F53" s="122"/>
      <c r="G53" s="122"/>
      <c r="H53" s="122"/>
      <c r="I53" s="122"/>
      <c r="J53" s="122"/>
      <c r="K53" s="123"/>
    </row>
    <row r="54" spans="2:11" s="16" customFormat="1" ht="74.25" customHeight="1" x14ac:dyDescent="0.3">
      <c r="B54" s="46" t="s">
        <v>65</v>
      </c>
      <c r="C54" s="138" t="s">
        <v>118</v>
      </c>
      <c r="D54" s="138"/>
      <c r="E54" s="138"/>
      <c r="F54" s="138"/>
      <c r="G54" s="138"/>
      <c r="H54" s="138"/>
      <c r="I54" s="138"/>
      <c r="J54" s="138"/>
      <c r="K54" s="139"/>
    </row>
    <row r="55" spans="2:11" s="16" customFormat="1" ht="54.75" customHeight="1" x14ac:dyDescent="0.3">
      <c r="B55" s="47" t="s">
        <v>66</v>
      </c>
      <c r="C55" s="200" t="s">
        <v>131</v>
      </c>
      <c r="D55" s="200"/>
      <c r="E55" s="200"/>
      <c r="F55" s="200"/>
      <c r="G55" s="200"/>
      <c r="H55" s="200"/>
      <c r="I55" s="200"/>
      <c r="J55" s="200"/>
      <c r="K55" s="201"/>
    </row>
    <row r="56" spans="2:11" s="16" customFormat="1" ht="23.45" customHeight="1" x14ac:dyDescent="0.3">
      <c r="B56" s="75" t="s">
        <v>63</v>
      </c>
      <c r="C56" s="136" t="s">
        <v>56</v>
      </c>
      <c r="D56" s="136"/>
      <c r="E56" s="136"/>
      <c r="F56" s="136"/>
      <c r="G56" s="136"/>
      <c r="H56" s="136"/>
      <c r="I56" s="136"/>
      <c r="J56" s="136"/>
      <c r="K56" s="137"/>
    </row>
    <row r="57" spans="2:11" s="16" customFormat="1" ht="100.5" customHeight="1" x14ac:dyDescent="0.3">
      <c r="B57" s="46" t="s">
        <v>64</v>
      </c>
      <c r="C57" s="122" t="s">
        <v>70</v>
      </c>
      <c r="D57" s="122"/>
      <c r="E57" s="122"/>
      <c r="F57" s="122"/>
      <c r="G57" s="122"/>
      <c r="H57" s="122"/>
      <c r="I57" s="122"/>
      <c r="J57" s="122"/>
      <c r="K57" s="123"/>
    </row>
    <row r="58" spans="2:11" s="16" customFormat="1" ht="71.25" customHeight="1" x14ac:dyDescent="0.3">
      <c r="B58" s="46" t="s">
        <v>65</v>
      </c>
      <c r="C58" s="138" t="s">
        <v>117</v>
      </c>
      <c r="D58" s="138"/>
      <c r="E58" s="138"/>
      <c r="F58" s="138"/>
      <c r="G58" s="138"/>
      <c r="H58" s="138"/>
      <c r="I58" s="138"/>
      <c r="J58" s="138"/>
      <c r="K58" s="139"/>
    </row>
    <row r="59" spans="2:11" s="16" customFormat="1" ht="51.75" customHeight="1" thickBot="1" x14ac:dyDescent="0.35">
      <c r="B59" s="92" t="s">
        <v>66</v>
      </c>
      <c r="C59" s="140" t="s">
        <v>133</v>
      </c>
      <c r="D59" s="140"/>
      <c r="E59" s="140"/>
      <c r="F59" s="140"/>
      <c r="G59" s="140"/>
      <c r="H59" s="140"/>
      <c r="I59" s="140"/>
      <c r="J59" s="140"/>
      <c r="K59" s="141"/>
    </row>
    <row r="60" spans="2:11" s="16" customFormat="1" ht="23.45" customHeight="1" x14ac:dyDescent="0.3">
      <c r="B60" s="45" t="s">
        <v>63</v>
      </c>
      <c r="C60" s="142" t="s">
        <v>57</v>
      </c>
      <c r="D60" s="142"/>
      <c r="E60" s="142"/>
      <c r="F60" s="142"/>
      <c r="G60" s="142"/>
      <c r="H60" s="142"/>
      <c r="I60" s="142"/>
      <c r="J60" s="142"/>
      <c r="K60" s="143"/>
    </row>
    <row r="61" spans="2:11" ht="127.5" customHeight="1" x14ac:dyDescent="0.25">
      <c r="B61" s="46" t="s">
        <v>64</v>
      </c>
      <c r="C61" s="122" t="s">
        <v>71</v>
      </c>
      <c r="D61" s="122"/>
      <c r="E61" s="122"/>
      <c r="F61" s="122"/>
      <c r="G61" s="122"/>
      <c r="H61" s="122"/>
      <c r="I61" s="122"/>
      <c r="J61" s="122"/>
      <c r="K61" s="123"/>
    </row>
    <row r="62" spans="2:11" ht="77.25" customHeight="1" x14ac:dyDescent="0.25">
      <c r="B62" s="46" t="s">
        <v>65</v>
      </c>
      <c r="C62" s="138" t="s">
        <v>116</v>
      </c>
      <c r="D62" s="138"/>
      <c r="E62" s="138"/>
      <c r="F62" s="138"/>
      <c r="G62" s="138"/>
      <c r="H62" s="138"/>
      <c r="I62" s="138"/>
      <c r="J62" s="138"/>
      <c r="K62" s="139"/>
    </row>
    <row r="63" spans="2:11" ht="58.5" customHeight="1" x14ac:dyDescent="0.25">
      <c r="B63" s="47" t="s">
        <v>66</v>
      </c>
      <c r="C63" s="200" t="s">
        <v>128</v>
      </c>
      <c r="D63" s="200"/>
      <c r="E63" s="200"/>
      <c r="F63" s="200"/>
      <c r="G63" s="200"/>
      <c r="H63" s="200"/>
      <c r="I63" s="200"/>
      <c r="J63" s="200"/>
      <c r="K63" s="201"/>
    </row>
    <row r="64" spans="2:11" s="16" customFormat="1" ht="23.45" customHeight="1" x14ac:dyDescent="0.3">
      <c r="B64" s="75" t="s">
        <v>63</v>
      </c>
      <c r="C64" s="136" t="s">
        <v>58</v>
      </c>
      <c r="D64" s="136"/>
      <c r="E64" s="136"/>
      <c r="F64" s="136"/>
      <c r="G64" s="136"/>
      <c r="H64" s="136"/>
      <c r="I64" s="136"/>
      <c r="J64" s="136"/>
      <c r="K64" s="137"/>
    </row>
    <row r="65" spans="2:11" ht="60" customHeight="1" x14ac:dyDescent="0.25">
      <c r="B65" s="46" t="s">
        <v>64</v>
      </c>
      <c r="C65" s="122" t="s">
        <v>72</v>
      </c>
      <c r="D65" s="122"/>
      <c r="E65" s="122"/>
      <c r="F65" s="122"/>
      <c r="G65" s="122"/>
      <c r="H65" s="122"/>
      <c r="I65" s="122"/>
      <c r="J65" s="122"/>
      <c r="K65" s="123"/>
    </row>
    <row r="66" spans="2:11" ht="74.25" customHeight="1" x14ac:dyDescent="0.25">
      <c r="B66" s="46" t="s">
        <v>65</v>
      </c>
      <c r="C66" s="138" t="s">
        <v>115</v>
      </c>
      <c r="D66" s="138"/>
      <c r="E66" s="138"/>
      <c r="F66" s="138"/>
      <c r="G66" s="138"/>
      <c r="H66" s="138"/>
      <c r="I66" s="138"/>
      <c r="J66" s="138"/>
      <c r="K66" s="139"/>
    </row>
    <row r="67" spans="2:11" ht="55.5" customHeight="1" x14ac:dyDescent="0.25">
      <c r="B67" s="47" t="s">
        <v>66</v>
      </c>
      <c r="C67" s="200" t="s">
        <v>127</v>
      </c>
      <c r="D67" s="200"/>
      <c r="E67" s="200"/>
      <c r="F67" s="200"/>
      <c r="G67" s="200"/>
      <c r="H67" s="200"/>
      <c r="I67" s="200"/>
      <c r="J67" s="200"/>
      <c r="K67" s="201"/>
    </row>
    <row r="68" spans="2:11" s="16" customFormat="1" ht="23.45" customHeight="1" x14ac:dyDescent="0.3">
      <c r="B68" s="75" t="s">
        <v>63</v>
      </c>
      <c r="C68" s="136" t="s">
        <v>59</v>
      </c>
      <c r="D68" s="136"/>
      <c r="E68" s="136"/>
      <c r="F68" s="136"/>
      <c r="G68" s="136"/>
      <c r="H68" s="136"/>
      <c r="I68" s="136"/>
      <c r="J68" s="136"/>
      <c r="K68" s="137"/>
    </row>
    <row r="69" spans="2:11" s="16" customFormat="1" ht="63" customHeight="1" x14ac:dyDescent="0.3">
      <c r="B69" s="46" t="s">
        <v>64</v>
      </c>
      <c r="C69" s="122" t="s">
        <v>73</v>
      </c>
      <c r="D69" s="122"/>
      <c r="E69" s="122"/>
      <c r="F69" s="122"/>
      <c r="G69" s="122"/>
      <c r="H69" s="122"/>
      <c r="I69" s="122"/>
      <c r="J69" s="122"/>
      <c r="K69" s="123"/>
    </row>
    <row r="70" spans="2:11" s="16" customFormat="1" ht="72.75" customHeight="1" x14ac:dyDescent="0.3">
      <c r="B70" s="46" t="s">
        <v>65</v>
      </c>
      <c r="C70" s="138" t="s">
        <v>125</v>
      </c>
      <c r="D70" s="138"/>
      <c r="E70" s="138"/>
      <c r="F70" s="138"/>
      <c r="G70" s="138"/>
      <c r="H70" s="138"/>
      <c r="I70" s="138"/>
      <c r="J70" s="138"/>
      <c r="K70" s="139"/>
    </row>
    <row r="71" spans="2:11" s="16" customFormat="1" ht="54" customHeight="1" x14ac:dyDescent="0.3">
      <c r="B71" s="47" t="s">
        <v>66</v>
      </c>
      <c r="C71" s="200" t="s">
        <v>126</v>
      </c>
      <c r="D71" s="200"/>
      <c r="E71" s="200"/>
      <c r="F71" s="200"/>
      <c r="G71" s="200"/>
      <c r="H71" s="200"/>
      <c r="I71" s="200"/>
      <c r="J71" s="200"/>
      <c r="K71" s="201"/>
    </row>
    <row r="72" spans="2:11" s="16" customFormat="1" ht="23.45" customHeight="1" x14ac:dyDescent="0.3">
      <c r="B72" s="75" t="s">
        <v>63</v>
      </c>
      <c r="C72" s="136" t="s">
        <v>60</v>
      </c>
      <c r="D72" s="136"/>
      <c r="E72" s="136"/>
      <c r="F72" s="136"/>
      <c r="G72" s="136"/>
      <c r="H72" s="136"/>
      <c r="I72" s="136"/>
      <c r="J72" s="136"/>
      <c r="K72" s="137"/>
    </row>
    <row r="73" spans="2:11" s="16" customFormat="1" ht="53.25" customHeight="1" x14ac:dyDescent="0.3">
      <c r="B73" s="46" t="s">
        <v>64</v>
      </c>
      <c r="C73" s="122" t="s">
        <v>74</v>
      </c>
      <c r="D73" s="122"/>
      <c r="E73" s="122"/>
      <c r="F73" s="122"/>
      <c r="G73" s="122"/>
      <c r="H73" s="122"/>
      <c r="I73" s="122"/>
      <c r="J73" s="122"/>
      <c r="K73" s="123"/>
    </row>
    <row r="74" spans="2:11" s="16" customFormat="1" ht="86.25" customHeight="1" x14ac:dyDescent="0.3">
      <c r="B74" s="46" t="s">
        <v>65</v>
      </c>
      <c r="C74" s="138" t="s">
        <v>114</v>
      </c>
      <c r="D74" s="138"/>
      <c r="E74" s="138"/>
      <c r="F74" s="138"/>
      <c r="G74" s="138"/>
      <c r="H74" s="138"/>
      <c r="I74" s="138"/>
      <c r="J74" s="138"/>
      <c r="K74" s="139"/>
    </row>
    <row r="75" spans="2:11" s="16" customFormat="1" ht="58.5" customHeight="1" x14ac:dyDescent="0.3">
      <c r="B75" s="47" t="s">
        <v>66</v>
      </c>
      <c r="C75" s="200" t="s">
        <v>132</v>
      </c>
      <c r="D75" s="200"/>
      <c r="E75" s="200"/>
      <c r="F75" s="200"/>
      <c r="G75" s="200"/>
      <c r="H75" s="200"/>
      <c r="I75" s="200"/>
      <c r="J75" s="200"/>
      <c r="K75" s="201"/>
    </row>
    <row r="76" spans="2:11" s="16" customFormat="1" ht="17.25" x14ac:dyDescent="0.3">
      <c r="B76" s="126" t="s">
        <v>75</v>
      </c>
      <c r="C76" s="127"/>
      <c r="D76" s="127"/>
      <c r="E76" s="127"/>
      <c r="F76" s="127"/>
      <c r="G76" s="127"/>
      <c r="H76" s="127"/>
      <c r="I76" s="127"/>
      <c r="J76" s="127"/>
      <c r="K76" s="128"/>
    </row>
    <row r="77" spans="2:11" s="16" customFormat="1" ht="17.25" x14ac:dyDescent="0.3">
      <c r="B77" s="129" t="s">
        <v>76</v>
      </c>
      <c r="C77" s="130"/>
      <c r="D77" s="130"/>
      <c r="E77" s="130"/>
      <c r="F77" s="130"/>
      <c r="G77" s="130"/>
      <c r="H77" s="130"/>
      <c r="I77" s="130"/>
      <c r="J77" s="130"/>
      <c r="K77" s="131"/>
    </row>
    <row r="78" spans="2:11" s="16" customFormat="1" ht="120" customHeight="1" x14ac:dyDescent="0.3">
      <c r="B78" s="132" t="s">
        <v>77</v>
      </c>
      <c r="C78" s="124"/>
      <c r="D78" s="124"/>
      <c r="E78" s="124"/>
      <c r="F78" s="124"/>
      <c r="G78" s="124"/>
      <c r="H78" s="124"/>
      <c r="I78" s="124"/>
      <c r="J78" s="124"/>
      <c r="K78" s="125"/>
    </row>
    <row r="79" spans="2:11" s="16" customFormat="1" ht="17.25" x14ac:dyDescent="0.3">
      <c r="B79" s="48"/>
      <c r="C79" s="44"/>
      <c r="D79" s="44"/>
      <c r="E79" s="44"/>
      <c r="F79" s="44"/>
      <c r="G79" s="44"/>
      <c r="H79" s="44"/>
      <c r="I79" s="44"/>
      <c r="J79" s="44"/>
      <c r="K79" s="49"/>
    </row>
    <row r="80" spans="2:11" s="16" customFormat="1" ht="17.25" x14ac:dyDescent="0.3">
      <c r="B80" s="114" t="s">
        <v>78</v>
      </c>
      <c r="C80" s="115"/>
      <c r="D80" s="115"/>
      <c r="E80" s="115"/>
      <c r="F80" s="115"/>
      <c r="G80" s="115"/>
      <c r="H80" s="115"/>
      <c r="I80" s="115"/>
      <c r="J80" s="115"/>
      <c r="K80" s="116"/>
    </row>
    <row r="81" spans="2:11" s="16" customFormat="1" ht="18" thickBot="1" x14ac:dyDescent="0.35">
      <c r="B81" s="50"/>
      <c r="C81" s="51"/>
      <c r="D81" s="51"/>
      <c r="E81" s="51"/>
      <c r="F81" s="51"/>
      <c r="G81" s="51"/>
      <c r="H81" s="117"/>
      <c r="I81" s="117"/>
      <c r="J81" s="117"/>
      <c r="K81" s="118"/>
    </row>
    <row r="82" spans="2:11" s="16" customFormat="1" ht="17.25" x14ac:dyDescent="0.3">
      <c r="B82" s="98" t="s">
        <v>79</v>
      </c>
      <c r="C82" s="193">
        <f>B25</f>
        <v>7330621381</v>
      </c>
      <c r="D82" s="194"/>
      <c r="E82" s="51"/>
      <c r="F82" s="51"/>
      <c r="G82" s="51"/>
      <c r="H82" s="119"/>
      <c r="I82" s="119"/>
      <c r="J82" s="119"/>
      <c r="K82" s="120"/>
    </row>
    <row r="83" spans="2:11" s="16" customFormat="1" ht="17.25" x14ac:dyDescent="0.3">
      <c r="B83" s="52" t="s">
        <v>80</v>
      </c>
      <c r="C83" s="195">
        <f>+D25</f>
        <v>3665310690</v>
      </c>
      <c r="D83" s="196"/>
      <c r="E83" s="51"/>
      <c r="F83" s="51"/>
      <c r="G83" s="51"/>
      <c r="H83" s="119"/>
      <c r="I83" s="119"/>
      <c r="J83" s="119"/>
      <c r="K83" s="120"/>
    </row>
    <row r="84" spans="2:11" s="16" customFormat="1" ht="18" thickBot="1" x14ac:dyDescent="0.35">
      <c r="B84" s="101" t="s">
        <v>81</v>
      </c>
      <c r="C84" s="197">
        <f>+G25</f>
        <v>3571659046.3299994</v>
      </c>
      <c r="D84" s="198"/>
      <c r="E84" s="121"/>
      <c r="F84" s="121"/>
      <c r="G84" s="121"/>
      <c r="H84" s="121"/>
      <c r="I84" s="121"/>
      <c r="J84" s="121"/>
      <c r="K84" s="199"/>
    </row>
    <row r="85" spans="2:11" ht="15.75" thickBot="1" x14ac:dyDescent="0.3">
      <c r="B85" s="103"/>
      <c r="C85" s="104"/>
      <c r="D85" s="104"/>
      <c r="E85" s="105"/>
      <c r="F85" s="105"/>
      <c r="G85" s="105"/>
      <c r="H85" s="105"/>
      <c r="I85" s="105"/>
      <c r="J85" s="105"/>
      <c r="K85" s="106"/>
    </row>
    <row r="86" spans="2:11" x14ac:dyDescent="0.25">
      <c r="B86" s="107"/>
      <c r="C86" s="108"/>
      <c r="D86" s="108"/>
      <c r="E86" s="109"/>
      <c r="F86" s="109"/>
      <c r="G86" s="109"/>
      <c r="H86" s="109"/>
      <c r="I86" s="109"/>
      <c r="J86" s="109"/>
      <c r="K86" s="110"/>
    </row>
    <row r="87" spans="2:11" ht="15.75" thickBot="1" x14ac:dyDescent="0.3">
      <c r="B87" s="76"/>
      <c r="C87" s="77"/>
      <c r="D87" s="77"/>
      <c r="E87" s="78"/>
      <c r="F87" s="78"/>
      <c r="G87" s="78"/>
      <c r="H87" s="78"/>
      <c r="I87" s="78"/>
      <c r="J87" s="78"/>
      <c r="K87" s="79"/>
    </row>
    <row r="88" spans="2:11" ht="18" thickBot="1" x14ac:dyDescent="0.3">
      <c r="B88" s="19"/>
      <c r="C88" s="176" t="s">
        <v>0</v>
      </c>
      <c r="D88" s="177"/>
      <c r="E88" s="177"/>
      <c r="F88" s="177"/>
      <c r="G88" s="177"/>
      <c r="H88" s="177"/>
      <c r="I88" s="177"/>
      <c r="J88" s="177"/>
      <c r="K88" s="178"/>
    </row>
    <row r="89" spans="2:11" ht="25.5" customHeight="1" thickBot="1" x14ac:dyDescent="0.3">
      <c r="B89" s="20"/>
      <c r="C89" s="179" t="s">
        <v>1</v>
      </c>
      <c r="D89" s="180"/>
      <c r="E89" s="181" t="s">
        <v>2</v>
      </c>
      <c r="F89" s="182"/>
      <c r="G89" s="182"/>
      <c r="H89" s="182"/>
      <c r="I89" s="183"/>
      <c r="J89" s="21" t="s">
        <v>3</v>
      </c>
      <c r="K89" s="22" t="s">
        <v>4</v>
      </c>
    </row>
    <row r="90" spans="2:11" ht="18" customHeight="1" thickBot="1" x14ac:dyDescent="0.3">
      <c r="B90" s="23"/>
      <c r="C90" s="184" t="s">
        <v>5</v>
      </c>
      <c r="D90" s="185"/>
      <c r="E90" s="186" t="s">
        <v>110</v>
      </c>
      <c r="F90" s="187"/>
      <c r="G90" s="187"/>
      <c r="H90" s="187"/>
      <c r="I90" s="188"/>
      <c r="J90" s="1">
        <v>46035</v>
      </c>
      <c r="K90" s="2" t="s">
        <v>111</v>
      </c>
    </row>
    <row r="91" spans="2:11" ht="17.25" x14ac:dyDescent="0.3">
      <c r="B91" s="189"/>
      <c r="C91" s="190"/>
      <c r="D91" s="190"/>
      <c r="E91" s="191"/>
      <c r="F91" s="191"/>
      <c r="G91" s="191"/>
      <c r="H91" s="191"/>
      <c r="I91" s="191"/>
      <c r="J91" s="190"/>
      <c r="K91" s="192"/>
    </row>
    <row r="92" spans="2:11" ht="3" customHeight="1" x14ac:dyDescent="0.3">
      <c r="B92" s="169"/>
      <c r="C92" s="170"/>
      <c r="D92" s="170"/>
      <c r="E92" s="170"/>
      <c r="F92" s="170"/>
      <c r="G92" s="170"/>
      <c r="H92" s="170"/>
      <c r="I92" s="170"/>
      <c r="J92" s="170"/>
      <c r="K92" s="171"/>
    </row>
    <row r="93" spans="2:11" ht="17.25" x14ac:dyDescent="0.25">
      <c r="B93" s="126" t="s">
        <v>6</v>
      </c>
      <c r="C93" s="127"/>
      <c r="D93" s="127"/>
      <c r="E93" s="127"/>
      <c r="F93" s="127"/>
      <c r="G93" s="127"/>
      <c r="H93" s="127"/>
      <c r="I93" s="127"/>
      <c r="J93" s="127"/>
      <c r="K93" s="128"/>
    </row>
    <row r="94" spans="2:11" ht="19.5" customHeight="1" x14ac:dyDescent="0.25">
      <c r="B94" s="133" t="s">
        <v>7</v>
      </c>
      <c r="C94" s="134"/>
      <c r="D94" s="134"/>
      <c r="E94" s="134"/>
      <c r="F94" s="134"/>
      <c r="G94" s="134"/>
      <c r="H94" s="134"/>
      <c r="I94" s="134"/>
      <c r="J94" s="134"/>
      <c r="K94" s="135"/>
    </row>
    <row r="95" spans="2:11" ht="19.5" customHeight="1" x14ac:dyDescent="0.25">
      <c r="B95" s="80" t="s">
        <v>8</v>
      </c>
      <c r="C95" s="172" t="s">
        <v>9</v>
      </c>
      <c r="D95" s="172"/>
      <c r="E95" s="172"/>
      <c r="F95" s="172"/>
      <c r="G95" s="172"/>
      <c r="H95" s="172"/>
      <c r="I95" s="172"/>
      <c r="J95" s="172"/>
      <c r="K95" s="173"/>
    </row>
    <row r="96" spans="2:11" ht="36" customHeight="1" x14ac:dyDescent="0.3">
      <c r="B96" s="81" t="s">
        <v>10</v>
      </c>
      <c r="C96" s="174" t="s">
        <v>11</v>
      </c>
      <c r="D96" s="174"/>
      <c r="E96" s="174"/>
      <c r="F96" s="174"/>
      <c r="G96" s="174"/>
      <c r="H96" s="174"/>
      <c r="I96" s="174"/>
      <c r="J96" s="174"/>
      <c r="K96" s="175"/>
    </row>
    <row r="97" spans="2:11" ht="23.25" customHeight="1" x14ac:dyDescent="0.3">
      <c r="B97" s="81" t="s">
        <v>12</v>
      </c>
      <c r="C97" s="174" t="s">
        <v>13</v>
      </c>
      <c r="D97" s="174"/>
      <c r="E97" s="174"/>
      <c r="F97" s="174"/>
      <c r="G97" s="174"/>
      <c r="H97" s="174"/>
      <c r="I97" s="174"/>
      <c r="J97" s="174"/>
      <c r="K97" s="175"/>
    </row>
    <row r="98" spans="2:11" ht="66" customHeight="1" x14ac:dyDescent="0.25">
      <c r="B98" s="65" t="s">
        <v>14</v>
      </c>
      <c r="C98" s="161" t="s">
        <v>15</v>
      </c>
      <c r="D98" s="161"/>
      <c r="E98" s="161"/>
      <c r="F98" s="161"/>
      <c r="G98" s="161"/>
      <c r="H98" s="161"/>
      <c r="I98" s="161"/>
      <c r="J98" s="161"/>
      <c r="K98" s="162"/>
    </row>
    <row r="99" spans="2:11" ht="58.5" customHeight="1" x14ac:dyDescent="0.25">
      <c r="B99" s="66" t="s">
        <v>16</v>
      </c>
      <c r="C99" s="163" t="s">
        <v>17</v>
      </c>
      <c r="D99" s="163"/>
      <c r="E99" s="163"/>
      <c r="F99" s="163"/>
      <c r="G99" s="163"/>
      <c r="H99" s="163"/>
      <c r="I99" s="163"/>
      <c r="J99" s="163"/>
      <c r="K99" s="164"/>
    </row>
    <row r="100" spans="2:11" ht="17.25" x14ac:dyDescent="0.25">
      <c r="B100" s="126" t="s">
        <v>18</v>
      </c>
      <c r="C100" s="127"/>
      <c r="D100" s="127"/>
      <c r="E100" s="127"/>
      <c r="F100" s="127"/>
      <c r="G100" s="127"/>
      <c r="H100" s="127"/>
      <c r="I100" s="127"/>
      <c r="J100" s="127"/>
      <c r="K100" s="128"/>
    </row>
    <row r="101" spans="2:11" ht="20.25" customHeight="1" x14ac:dyDescent="0.25">
      <c r="B101" s="82" t="s">
        <v>19</v>
      </c>
      <c r="C101" s="4">
        <v>3</v>
      </c>
      <c r="D101" s="165" t="s">
        <v>20</v>
      </c>
      <c r="E101" s="165"/>
      <c r="F101" s="165"/>
      <c r="G101" s="165"/>
      <c r="H101" s="165"/>
      <c r="I101" s="165"/>
      <c r="J101" s="165"/>
      <c r="K101" s="166"/>
    </row>
    <row r="102" spans="2:11" ht="38.25" customHeight="1" x14ac:dyDescent="0.25">
      <c r="B102" s="82" t="s">
        <v>21</v>
      </c>
      <c r="C102" s="5">
        <v>3.3</v>
      </c>
      <c r="D102" s="167" t="s">
        <v>82</v>
      </c>
      <c r="E102" s="167"/>
      <c r="F102" s="167"/>
      <c r="G102" s="167"/>
      <c r="H102" s="167"/>
      <c r="I102" s="167"/>
      <c r="J102" s="167"/>
      <c r="K102" s="168"/>
    </row>
    <row r="103" spans="2:11" ht="40.5" customHeight="1" x14ac:dyDescent="0.25">
      <c r="B103" s="82" t="s">
        <v>22</v>
      </c>
      <c r="C103" s="6" t="s">
        <v>23</v>
      </c>
      <c r="D103" s="167" t="s">
        <v>83</v>
      </c>
      <c r="E103" s="167"/>
      <c r="F103" s="167"/>
      <c r="G103" s="167"/>
      <c r="H103" s="167"/>
      <c r="I103" s="167"/>
      <c r="J103" s="167"/>
      <c r="K103" s="168"/>
    </row>
    <row r="104" spans="2:11" ht="17.25" x14ac:dyDescent="0.25">
      <c r="B104" s="126" t="s">
        <v>24</v>
      </c>
      <c r="C104" s="127"/>
      <c r="D104" s="127"/>
      <c r="E104" s="127"/>
      <c r="F104" s="127"/>
      <c r="G104" s="127"/>
      <c r="H104" s="127"/>
      <c r="I104" s="127"/>
      <c r="J104" s="127"/>
      <c r="K104" s="128"/>
    </row>
    <row r="105" spans="2:11" ht="17.25" x14ac:dyDescent="0.25">
      <c r="B105" s="80" t="s">
        <v>25</v>
      </c>
      <c r="C105" s="159" t="s">
        <v>84</v>
      </c>
      <c r="D105" s="159"/>
      <c r="E105" s="159"/>
      <c r="F105" s="159"/>
      <c r="G105" s="159"/>
      <c r="H105" s="159"/>
      <c r="I105" s="159"/>
      <c r="J105" s="159"/>
      <c r="K105" s="160"/>
    </row>
    <row r="106" spans="2:11" ht="67.900000000000006" customHeight="1" x14ac:dyDescent="0.25">
      <c r="B106" s="83" t="s">
        <v>27</v>
      </c>
      <c r="C106" s="122" t="s">
        <v>85</v>
      </c>
      <c r="D106" s="122"/>
      <c r="E106" s="122"/>
      <c r="F106" s="122"/>
      <c r="G106" s="122"/>
      <c r="H106" s="122"/>
      <c r="I106" s="122"/>
      <c r="J106" s="122"/>
      <c r="K106" s="123"/>
    </row>
    <row r="107" spans="2:11" ht="40.15" customHeight="1" x14ac:dyDescent="0.25">
      <c r="B107" s="83" t="s">
        <v>86</v>
      </c>
      <c r="C107" s="122" t="s">
        <v>87</v>
      </c>
      <c r="D107" s="122"/>
      <c r="E107" s="122"/>
      <c r="F107" s="122"/>
      <c r="G107" s="122"/>
      <c r="H107" s="122"/>
      <c r="I107" s="122"/>
      <c r="J107" s="122"/>
      <c r="K107" s="123"/>
    </row>
    <row r="108" spans="2:11" ht="54" customHeight="1" x14ac:dyDescent="0.25">
      <c r="B108" s="84" t="s">
        <v>31</v>
      </c>
      <c r="C108" s="124" t="s">
        <v>105</v>
      </c>
      <c r="D108" s="124"/>
      <c r="E108" s="124"/>
      <c r="F108" s="124"/>
      <c r="G108" s="124"/>
      <c r="H108" s="124"/>
      <c r="I108" s="124"/>
      <c r="J108" s="124"/>
      <c r="K108" s="125"/>
    </row>
    <row r="109" spans="2:11" ht="17.25" x14ac:dyDescent="0.25">
      <c r="B109" s="126" t="s">
        <v>32</v>
      </c>
      <c r="C109" s="127"/>
      <c r="D109" s="127"/>
      <c r="E109" s="127"/>
      <c r="F109" s="127"/>
      <c r="G109" s="127"/>
      <c r="H109" s="127"/>
      <c r="I109" s="127"/>
      <c r="J109" s="127"/>
      <c r="K109" s="128"/>
    </row>
    <row r="110" spans="2:11" ht="17.25" x14ac:dyDescent="0.25">
      <c r="B110" s="133" t="s">
        <v>33</v>
      </c>
      <c r="C110" s="134"/>
      <c r="D110" s="134"/>
      <c r="E110" s="134"/>
      <c r="F110" s="134"/>
      <c r="G110" s="134"/>
      <c r="H110" s="134"/>
      <c r="I110" s="134"/>
      <c r="J110" s="134"/>
      <c r="K110" s="135"/>
    </row>
    <row r="111" spans="2:11" ht="52.5" customHeight="1" x14ac:dyDescent="0.25">
      <c r="B111" s="147" t="s">
        <v>34</v>
      </c>
      <c r="C111" s="148"/>
      <c r="D111" s="149" t="s">
        <v>35</v>
      </c>
      <c r="E111" s="150"/>
      <c r="F111" s="150"/>
      <c r="G111" s="149" t="s">
        <v>36</v>
      </c>
      <c r="H111" s="150"/>
      <c r="I111" s="150"/>
      <c r="J111" s="149" t="s">
        <v>37</v>
      </c>
      <c r="K111" s="151"/>
    </row>
    <row r="112" spans="2:11" s="16" customFormat="1" ht="17.25" x14ac:dyDescent="0.3">
      <c r="B112" s="152">
        <f>SUM(E116:E117)</f>
        <v>498699730</v>
      </c>
      <c r="C112" s="153"/>
      <c r="D112" s="154">
        <f>SUM(G116:G117)</f>
        <v>249349865</v>
      </c>
      <c r="E112" s="155"/>
      <c r="F112" s="156"/>
      <c r="G112" s="154">
        <f>SUM(I116:I117)</f>
        <v>231298150</v>
      </c>
      <c r="H112" s="155"/>
      <c r="I112" s="156"/>
      <c r="J112" s="157">
        <f>+IF(G112&gt;0,G112/D112,0)</f>
        <v>0.92760487357793431</v>
      </c>
      <c r="K112" s="158"/>
    </row>
    <row r="113" spans="2:11" ht="17.25" x14ac:dyDescent="0.25">
      <c r="B113" s="133" t="s">
        <v>38</v>
      </c>
      <c r="C113" s="134"/>
      <c r="D113" s="134"/>
      <c r="E113" s="134"/>
      <c r="F113" s="134"/>
      <c r="G113" s="134"/>
      <c r="H113" s="134"/>
      <c r="I113" s="134"/>
      <c r="J113" s="134"/>
      <c r="K113" s="135"/>
    </row>
    <row r="114" spans="2:11" ht="17.25" x14ac:dyDescent="0.25">
      <c r="B114" s="85"/>
      <c r="C114" s="43"/>
      <c r="D114" s="144" t="s">
        <v>39</v>
      </c>
      <c r="E114" s="145"/>
      <c r="F114" s="144" t="s">
        <v>108</v>
      </c>
      <c r="G114" s="145"/>
      <c r="H114" s="144" t="s">
        <v>109</v>
      </c>
      <c r="I114" s="144"/>
      <c r="J114" s="144" t="s">
        <v>40</v>
      </c>
      <c r="K114" s="146"/>
    </row>
    <row r="115" spans="2:11" ht="49.5" customHeight="1" x14ac:dyDescent="0.25">
      <c r="B115" s="86" t="s">
        <v>41</v>
      </c>
      <c r="C115" s="24" t="s">
        <v>42</v>
      </c>
      <c r="D115" s="24" t="s">
        <v>43</v>
      </c>
      <c r="E115" s="24" t="s">
        <v>44</v>
      </c>
      <c r="F115" s="24" t="s">
        <v>45</v>
      </c>
      <c r="G115" s="24" t="s">
        <v>46</v>
      </c>
      <c r="H115" s="24" t="s">
        <v>47</v>
      </c>
      <c r="I115" s="24" t="s">
        <v>48</v>
      </c>
      <c r="J115" s="24" t="s">
        <v>49</v>
      </c>
      <c r="K115" s="87" t="s">
        <v>50</v>
      </c>
    </row>
    <row r="116" spans="2:11" ht="79.5" customHeight="1" x14ac:dyDescent="0.25">
      <c r="B116" s="88" t="s">
        <v>88</v>
      </c>
      <c r="C116" s="25" t="s">
        <v>89</v>
      </c>
      <c r="D116" s="26">
        <v>2371908</v>
      </c>
      <c r="E116" s="26">
        <v>457053868</v>
      </c>
      <c r="F116" s="26">
        <v>1185954</v>
      </c>
      <c r="G116" s="26">
        <v>228526934</v>
      </c>
      <c r="H116" s="27">
        <v>1236431.5</v>
      </c>
      <c r="I116" s="26">
        <v>211391336</v>
      </c>
      <c r="J116" s="28">
        <f>IF(H116&gt;0,H116/F116,0)</f>
        <v>1.0425627806812068</v>
      </c>
      <c r="K116" s="89">
        <f>IF(I116&gt;0,I116/G116,0)</f>
        <v>0.9250171623096296</v>
      </c>
    </row>
    <row r="117" spans="2:11" ht="69" x14ac:dyDescent="0.25">
      <c r="B117" s="90" t="s">
        <v>90</v>
      </c>
      <c r="C117" s="29" t="s">
        <v>91</v>
      </c>
      <c r="D117" s="30">
        <v>894</v>
      </c>
      <c r="E117" s="30">
        <v>41645862</v>
      </c>
      <c r="F117" s="30">
        <v>447</v>
      </c>
      <c r="G117" s="30">
        <v>20822931</v>
      </c>
      <c r="H117" s="31">
        <v>426</v>
      </c>
      <c r="I117" s="32">
        <v>19906814</v>
      </c>
      <c r="J117" s="33">
        <f>IF(H117&gt;0,H117/F117,0)</f>
        <v>0.95302013422818788</v>
      </c>
      <c r="K117" s="91">
        <f>IF(I117&gt;0,I117/G117,0)</f>
        <v>0.95600441647720003</v>
      </c>
    </row>
    <row r="118" spans="2:11" ht="17.25" x14ac:dyDescent="0.25">
      <c r="B118" s="126" t="s">
        <v>61</v>
      </c>
      <c r="C118" s="127"/>
      <c r="D118" s="127"/>
      <c r="E118" s="127"/>
      <c r="F118" s="127"/>
      <c r="G118" s="127"/>
      <c r="H118" s="127"/>
      <c r="I118" s="127"/>
      <c r="J118" s="127"/>
      <c r="K118" s="128"/>
    </row>
    <row r="119" spans="2:11" ht="17.25" x14ac:dyDescent="0.25">
      <c r="B119" s="133" t="s">
        <v>62</v>
      </c>
      <c r="C119" s="134"/>
      <c r="D119" s="134"/>
      <c r="E119" s="134"/>
      <c r="F119" s="134"/>
      <c r="G119" s="134"/>
      <c r="H119" s="134"/>
      <c r="I119" s="134"/>
      <c r="J119" s="134"/>
      <c r="K119" s="135"/>
    </row>
    <row r="120" spans="2:11" ht="17.25" x14ac:dyDescent="0.25">
      <c r="B120" s="75" t="s">
        <v>63</v>
      </c>
      <c r="C120" s="136" t="s">
        <v>88</v>
      </c>
      <c r="D120" s="136"/>
      <c r="E120" s="136"/>
      <c r="F120" s="136"/>
      <c r="G120" s="136"/>
      <c r="H120" s="136"/>
      <c r="I120" s="136"/>
      <c r="J120" s="136"/>
      <c r="K120" s="137"/>
    </row>
    <row r="121" spans="2:11" ht="153.75" customHeight="1" x14ac:dyDescent="0.25">
      <c r="B121" s="46" t="s">
        <v>64</v>
      </c>
      <c r="C121" s="122" t="s">
        <v>92</v>
      </c>
      <c r="D121" s="122"/>
      <c r="E121" s="122"/>
      <c r="F121" s="122"/>
      <c r="G121" s="122"/>
      <c r="H121" s="122"/>
      <c r="I121" s="122"/>
      <c r="J121" s="122"/>
      <c r="K121" s="123"/>
    </row>
    <row r="122" spans="2:11" ht="57.75" customHeight="1" x14ac:dyDescent="0.25">
      <c r="B122" s="46" t="s">
        <v>65</v>
      </c>
      <c r="C122" s="138" t="s">
        <v>112</v>
      </c>
      <c r="D122" s="138"/>
      <c r="E122" s="138"/>
      <c r="F122" s="138"/>
      <c r="G122" s="138"/>
      <c r="H122" s="138"/>
      <c r="I122" s="138"/>
      <c r="J122" s="138"/>
      <c r="K122" s="139"/>
    </row>
    <row r="123" spans="2:11" ht="47.25" customHeight="1" thickBot="1" x14ac:dyDescent="0.3">
      <c r="B123" s="92" t="s">
        <v>66</v>
      </c>
      <c r="C123" s="140" t="s">
        <v>129</v>
      </c>
      <c r="D123" s="140"/>
      <c r="E123" s="140"/>
      <c r="F123" s="140"/>
      <c r="G123" s="140"/>
      <c r="H123" s="140"/>
      <c r="I123" s="140"/>
      <c r="J123" s="140"/>
      <c r="K123" s="141"/>
    </row>
    <row r="124" spans="2:11" ht="17.25" x14ac:dyDescent="0.25">
      <c r="B124" s="45" t="s">
        <v>63</v>
      </c>
      <c r="C124" s="142" t="s">
        <v>90</v>
      </c>
      <c r="D124" s="142"/>
      <c r="E124" s="142"/>
      <c r="F124" s="142"/>
      <c r="G124" s="142"/>
      <c r="H124" s="142"/>
      <c r="I124" s="142"/>
      <c r="J124" s="142"/>
      <c r="K124" s="143"/>
    </row>
    <row r="125" spans="2:11" ht="89.25" customHeight="1" x14ac:dyDescent="0.25">
      <c r="B125" s="46" t="s">
        <v>64</v>
      </c>
      <c r="C125" s="122" t="s">
        <v>93</v>
      </c>
      <c r="D125" s="122"/>
      <c r="E125" s="122"/>
      <c r="F125" s="122"/>
      <c r="G125" s="122"/>
      <c r="H125" s="122"/>
      <c r="I125" s="122"/>
      <c r="J125" s="122"/>
      <c r="K125" s="123"/>
    </row>
    <row r="126" spans="2:11" ht="59.25" customHeight="1" x14ac:dyDescent="0.25">
      <c r="B126" s="46" t="s">
        <v>65</v>
      </c>
      <c r="C126" s="122" t="s">
        <v>113</v>
      </c>
      <c r="D126" s="122"/>
      <c r="E126" s="122"/>
      <c r="F126" s="122"/>
      <c r="G126" s="122"/>
      <c r="H126" s="122"/>
      <c r="I126" s="122"/>
      <c r="J126" s="122"/>
      <c r="K126" s="123"/>
    </row>
    <row r="127" spans="2:11" ht="55.5" customHeight="1" x14ac:dyDescent="0.25">
      <c r="B127" s="47" t="s">
        <v>66</v>
      </c>
      <c r="C127" s="124" t="s">
        <v>123</v>
      </c>
      <c r="D127" s="124"/>
      <c r="E127" s="124"/>
      <c r="F127" s="124"/>
      <c r="G127" s="124"/>
      <c r="H127" s="124"/>
      <c r="I127" s="124"/>
      <c r="J127" s="124"/>
      <c r="K127" s="125"/>
    </row>
    <row r="128" spans="2:11" ht="17.25" x14ac:dyDescent="0.25">
      <c r="B128" s="126" t="s">
        <v>75</v>
      </c>
      <c r="C128" s="127"/>
      <c r="D128" s="127"/>
      <c r="E128" s="127"/>
      <c r="F128" s="127"/>
      <c r="G128" s="127"/>
      <c r="H128" s="127"/>
      <c r="I128" s="127"/>
      <c r="J128" s="127"/>
      <c r="K128" s="128"/>
    </row>
    <row r="129" spans="2:11" ht="54" customHeight="1" x14ac:dyDescent="0.25">
      <c r="B129" s="129" t="s">
        <v>76</v>
      </c>
      <c r="C129" s="130"/>
      <c r="D129" s="130"/>
      <c r="E129" s="130"/>
      <c r="F129" s="130"/>
      <c r="G129" s="130"/>
      <c r="H129" s="130"/>
      <c r="I129" s="130"/>
      <c r="J129" s="130"/>
      <c r="K129" s="131"/>
    </row>
    <row r="130" spans="2:11" ht="17.25" x14ac:dyDescent="0.25">
      <c r="B130" s="132" t="s">
        <v>94</v>
      </c>
      <c r="C130" s="124"/>
      <c r="D130" s="124"/>
      <c r="E130" s="124"/>
      <c r="F130" s="124"/>
      <c r="G130" s="124"/>
      <c r="H130" s="124"/>
      <c r="I130" s="124"/>
      <c r="J130" s="124"/>
      <c r="K130" s="125"/>
    </row>
    <row r="131" spans="2:11" ht="17.25" x14ac:dyDescent="0.25">
      <c r="B131" s="48"/>
      <c r="C131" s="44"/>
      <c r="D131" s="44"/>
      <c r="E131" s="44"/>
      <c r="F131" s="44"/>
      <c r="G131" s="44"/>
      <c r="H131" s="44"/>
      <c r="I131" s="44"/>
      <c r="J131" s="44"/>
      <c r="K131" s="49"/>
    </row>
    <row r="132" spans="2:11" ht="17.25" x14ac:dyDescent="0.25">
      <c r="B132" s="114" t="s">
        <v>78</v>
      </c>
      <c r="C132" s="115"/>
      <c r="D132" s="115"/>
      <c r="E132" s="115"/>
      <c r="F132" s="115"/>
      <c r="G132" s="115"/>
      <c r="H132" s="115"/>
      <c r="I132" s="115"/>
      <c r="J132" s="115"/>
      <c r="K132" s="116"/>
    </row>
    <row r="133" spans="2:11" ht="18.75" customHeight="1" thickBot="1" x14ac:dyDescent="0.35">
      <c r="B133" s="50"/>
      <c r="C133" s="51"/>
      <c r="D133" s="51"/>
      <c r="E133" s="51"/>
      <c r="F133" s="51"/>
      <c r="G133" s="51"/>
      <c r="H133" s="117"/>
      <c r="I133" s="117"/>
      <c r="J133" s="117"/>
      <c r="K133" s="118"/>
    </row>
    <row r="134" spans="2:11" ht="18.75" customHeight="1" x14ac:dyDescent="0.3">
      <c r="B134" s="98" t="s">
        <v>79</v>
      </c>
      <c r="C134" s="99">
        <f>+B112</f>
        <v>498699730</v>
      </c>
      <c r="D134" s="51"/>
      <c r="E134" s="51"/>
      <c r="F134" s="51"/>
      <c r="G134" s="51"/>
      <c r="H134" s="119"/>
      <c r="I134" s="119"/>
      <c r="J134" s="119"/>
      <c r="K134" s="120"/>
    </row>
    <row r="135" spans="2:11" ht="17.25" x14ac:dyDescent="0.3">
      <c r="B135" s="52" t="s">
        <v>80</v>
      </c>
      <c r="C135" s="100">
        <f>+D112</f>
        <v>249349865</v>
      </c>
      <c r="D135" s="51"/>
      <c r="E135" s="51"/>
      <c r="F135" s="51"/>
      <c r="G135" s="51"/>
      <c r="H135" s="119"/>
      <c r="I135" s="119"/>
      <c r="J135" s="119"/>
      <c r="K135" s="120"/>
    </row>
    <row r="136" spans="2:11" ht="18" thickBot="1" x14ac:dyDescent="0.35">
      <c r="B136" s="101" t="s">
        <v>81</v>
      </c>
      <c r="C136" s="102">
        <f>+G112</f>
        <v>231298150</v>
      </c>
      <c r="D136" s="121"/>
      <c r="E136" s="121"/>
      <c r="F136" s="121"/>
      <c r="G136" s="121"/>
      <c r="H136" s="121"/>
      <c r="I136" s="121"/>
      <c r="J136" s="121"/>
      <c r="K136" s="53"/>
    </row>
    <row r="137" spans="2:11" ht="18" thickBot="1" x14ac:dyDescent="0.35">
      <c r="B137" s="54"/>
      <c r="C137" s="55"/>
      <c r="D137" s="56"/>
      <c r="E137" s="56"/>
      <c r="F137" s="56"/>
      <c r="G137" s="56"/>
      <c r="H137" s="57"/>
      <c r="I137" s="56"/>
      <c r="J137" s="56"/>
      <c r="K137" s="58"/>
    </row>
    <row r="138" spans="2:11" ht="17.25" x14ac:dyDescent="0.3">
      <c r="B138" s="17"/>
      <c r="C138" s="34"/>
      <c r="D138" s="35"/>
      <c r="E138" s="35"/>
      <c r="F138" s="35"/>
      <c r="G138" s="35"/>
      <c r="H138" s="36"/>
      <c r="I138" s="35"/>
      <c r="J138" s="35"/>
      <c r="K138" s="17"/>
    </row>
    <row r="139" spans="2:11" ht="17.25" x14ac:dyDescent="0.3">
      <c r="B139" s="17"/>
      <c r="C139" s="34"/>
      <c r="D139" s="35"/>
      <c r="E139" s="35"/>
      <c r="F139" s="35"/>
      <c r="G139" s="35"/>
      <c r="H139" s="36"/>
      <c r="I139" s="35"/>
      <c r="J139" s="35"/>
      <c r="K139" s="17"/>
    </row>
    <row r="140" spans="2:11" ht="17.25" x14ac:dyDescent="0.3">
      <c r="B140" s="17"/>
      <c r="C140" s="34"/>
      <c r="D140" s="35"/>
      <c r="E140" s="35"/>
      <c r="F140" s="35"/>
      <c r="G140" s="35"/>
      <c r="H140" s="36"/>
      <c r="I140" s="35"/>
      <c r="J140" s="35"/>
      <c r="K140" s="17"/>
    </row>
    <row r="141" spans="2:11" ht="17.25" x14ac:dyDescent="0.3">
      <c r="B141" s="17"/>
      <c r="C141" s="34"/>
      <c r="D141" s="35"/>
      <c r="E141" s="35"/>
      <c r="F141" s="35"/>
      <c r="G141" s="35"/>
      <c r="H141" s="36"/>
      <c r="I141" s="35"/>
      <c r="J141" s="35"/>
      <c r="K141" s="17"/>
    </row>
    <row r="142" spans="2:11" ht="17.25" x14ac:dyDescent="0.3">
      <c r="B142" s="17"/>
      <c r="C142" s="34"/>
      <c r="D142" s="35"/>
      <c r="E142" s="35"/>
      <c r="F142" s="35"/>
      <c r="G142" s="35"/>
      <c r="H142" s="36"/>
      <c r="I142" s="35"/>
      <c r="J142" s="35"/>
      <c r="K142" s="17"/>
    </row>
    <row r="143" spans="2:11" ht="17.25" x14ac:dyDescent="0.3">
      <c r="B143" s="17"/>
      <c r="C143" s="34"/>
      <c r="D143" s="35"/>
      <c r="E143" s="35"/>
      <c r="F143" s="35"/>
      <c r="G143" s="35"/>
      <c r="H143" s="36"/>
      <c r="I143" s="35"/>
      <c r="J143" s="35"/>
      <c r="K143" s="17"/>
    </row>
    <row r="144" spans="2:11" ht="17.25" x14ac:dyDescent="0.3">
      <c r="B144" s="17"/>
      <c r="C144" s="34"/>
      <c r="D144" s="35"/>
      <c r="E144" s="35"/>
      <c r="F144" s="35"/>
      <c r="G144" s="35"/>
      <c r="H144" s="36"/>
      <c r="I144" s="35"/>
      <c r="J144" s="35"/>
      <c r="K144" s="17"/>
    </row>
    <row r="145" spans="2:11" ht="17.25" x14ac:dyDescent="0.3">
      <c r="B145" s="17"/>
      <c r="C145" s="34"/>
      <c r="D145" s="35"/>
      <c r="E145" s="35"/>
      <c r="F145" s="35"/>
      <c r="G145" s="35"/>
      <c r="H145" s="36"/>
      <c r="I145" s="35"/>
      <c r="J145" s="35"/>
      <c r="K145" s="17"/>
    </row>
    <row r="146" spans="2:11" ht="17.25" x14ac:dyDescent="0.3">
      <c r="B146" s="17"/>
      <c r="C146" s="34"/>
      <c r="D146" s="35"/>
      <c r="E146" s="35"/>
      <c r="F146" s="35"/>
      <c r="G146" s="35"/>
      <c r="H146" s="36"/>
      <c r="I146" s="35"/>
      <c r="J146" s="35"/>
      <c r="K146" s="17"/>
    </row>
    <row r="147" spans="2:11" ht="17.25" x14ac:dyDescent="0.3">
      <c r="B147" s="17"/>
      <c r="C147" s="34"/>
      <c r="D147" s="35"/>
      <c r="E147" s="35"/>
      <c r="F147" s="35"/>
      <c r="G147" s="35"/>
      <c r="H147" s="36"/>
      <c r="I147" s="35"/>
      <c r="J147" s="35"/>
      <c r="K147" s="17"/>
    </row>
    <row r="148" spans="2:11" ht="17.25" x14ac:dyDescent="0.3">
      <c r="B148" s="17"/>
      <c r="C148" s="17"/>
      <c r="D148" s="35"/>
      <c r="E148" s="35"/>
      <c r="F148" s="35"/>
      <c r="G148" s="35"/>
      <c r="H148" s="35"/>
      <c r="I148" s="35"/>
      <c r="J148" s="35"/>
      <c r="K148" s="17"/>
    </row>
    <row r="149" spans="2:11" ht="17.25" x14ac:dyDescent="0.3">
      <c r="B149" s="17"/>
      <c r="C149" s="17"/>
      <c r="D149" s="35"/>
      <c r="E149" s="35"/>
      <c r="F149" s="35"/>
      <c r="G149" s="35"/>
      <c r="H149" s="35"/>
      <c r="I149" s="35"/>
      <c r="J149" s="35"/>
      <c r="K149" s="17"/>
    </row>
    <row r="150" spans="2:11" ht="17.25" x14ac:dyDescent="0.3">
      <c r="B150" s="17"/>
      <c r="C150" s="17"/>
      <c r="D150" s="35"/>
      <c r="E150" s="35"/>
      <c r="F150" s="35"/>
      <c r="G150" s="35"/>
      <c r="H150" s="35"/>
      <c r="I150" s="35"/>
      <c r="J150" s="35"/>
      <c r="K150" s="17"/>
    </row>
    <row r="151" spans="2:11" ht="17.25" x14ac:dyDescent="0.3">
      <c r="B151" s="17"/>
      <c r="C151" s="17"/>
      <c r="D151" s="35"/>
      <c r="E151" s="35"/>
      <c r="F151" s="35"/>
      <c r="G151" s="35"/>
      <c r="H151" s="35"/>
      <c r="I151" s="35"/>
      <c r="J151" s="35"/>
      <c r="K151" s="17"/>
    </row>
    <row r="152" spans="2:11" ht="17.25" x14ac:dyDescent="0.3">
      <c r="B152" s="17"/>
      <c r="C152" s="17"/>
      <c r="E152" s="17"/>
      <c r="F152" s="17"/>
      <c r="H152" s="35"/>
      <c r="I152" s="35"/>
      <c r="J152" s="35"/>
      <c r="K152" s="17"/>
    </row>
    <row r="153" spans="2:11" ht="17.25" x14ac:dyDescent="0.3">
      <c r="B153" s="17"/>
      <c r="D153" s="113" t="s">
        <v>95</v>
      </c>
      <c r="E153" s="113"/>
      <c r="F153" s="113"/>
      <c r="G153" s="113"/>
    </row>
    <row r="154" spans="2:11" ht="17.25" x14ac:dyDescent="0.3">
      <c r="B154"/>
      <c r="C154" s="17"/>
      <c r="D154" s="111" t="s">
        <v>96</v>
      </c>
      <c r="E154" s="111"/>
      <c r="F154" s="111"/>
      <c r="G154" s="111"/>
      <c r="I154" s="37"/>
      <c r="J154" s="37"/>
      <c r="K154" s="37"/>
    </row>
    <row r="155" spans="2:11" ht="17.25" x14ac:dyDescent="0.3">
      <c r="B155"/>
      <c r="C155" s="17"/>
      <c r="D155" s="111" t="s">
        <v>97</v>
      </c>
      <c r="E155" s="111"/>
      <c r="F155" s="111"/>
      <c r="G155" s="111"/>
      <c r="I155" s="37"/>
      <c r="J155" s="37"/>
      <c r="K155" s="37"/>
    </row>
    <row r="156" spans="2:11" ht="17.25" x14ac:dyDescent="0.3">
      <c r="B156"/>
      <c r="C156" s="17"/>
      <c r="D156" s="111" t="s">
        <v>98</v>
      </c>
      <c r="E156" s="111"/>
      <c r="F156" s="111"/>
      <c r="G156" s="111"/>
      <c r="I156" s="37"/>
      <c r="J156" s="37"/>
      <c r="K156" s="37"/>
    </row>
    <row r="157" spans="2:11" ht="17.25" x14ac:dyDescent="0.3">
      <c r="B157"/>
      <c r="C157" s="17"/>
      <c r="D157" s="17"/>
      <c r="E157" s="17"/>
      <c r="F157" s="17"/>
      <c r="G157" s="17"/>
      <c r="H157" s="38"/>
      <c r="I157" s="38"/>
      <c r="J157" s="38"/>
      <c r="K157" s="38"/>
    </row>
    <row r="158" spans="2:11" ht="17.25" x14ac:dyDescent="0.3">
      <c r="B158"/>
      <c r="C158" s="17"/>
      <c r="D158" s="39"/>
      <c r="F158" s="37"/>
      <c r="G158" s="17"/>
      <c r="H158" s="38"/>
      <c r="I158" s="38"/>
      <c r="J158" s="38"/>
      <c r="K158" s="38"/>
    </row>
    <row r="159" spans="2:11" ht="17.25" x14ac:dyDescent="0.3">
      <c r="B159"/>
      <c r="C159" s="17"/>
      <c r="D159" s="37"/>
      <c r="F159" s="37"/>
      <c r="G159" s="17"/>
      <c r="H159" s="112" t="s">
        <v>99</v>
      </c>
      <c r="I159" s="112"/>
      <c r="J159"/>
      <c r="K159"/>
    </row>
    <row r="160" spans="2:11" ht="17.25" x14ac:dyDescent="0.3">
      <c r="B160" s="17"/>
      <c r="C160" s="17"/>
      <c r="D160" s="37"/>
      <c r="E160" s="17"/>
      <c r="F160" s="17"/>
      <c r="G160" s="17"/>
      <c r="H160" s="111" t="s">
        <v>100</v>
      </c>
      <c r="I160" s="111"/>
      <c r="J160"/>
      <c r="K160"/>
    </row>
    <row r="161" spans="2:11" ht="17.25" x14ac:dyDescent="0.3">
      <c r="B161" s="113" t="s">
        <v>101</v>
      </c>
      <c r="C161" s="113"/>
      <c r="D161" s="17"/>
      <c r="E161" s="17"/>
      <c r="F161" s="17"/>
      <c r="G161" s="17"/>
      <c r="H161" s="111" t="s">
        <v>102</v>
      </c>
      <c r="I161" s="111"/>
      <c r="J161" s="17"/>
      <c r="K161" s="17"/>
    </row>
    <row r="162" spans="2:11" ht="17.25" x14ac:dyDescent="0.3">
      <c r="B162" s="111" t="s">
        <v>103</v>
      </c>
      <c r="C162" s="111"/>
      <c r="D162" s="17"/>
      <c r="E162" s="17"/>
      <c r="F162" s="17"/>
      <c r="G162" s="17"/>
      <c r="H162" s="17"/>
      <c r="I162" s="17"/>
      <c r="J162" s="17"/>
      <c r="K162" s="17"/>
    </row>
    <row r="163" spans="2:11" ht="17.25" x14ac:dyDescent="0.3">
      <c r="B163" s="111" t="s">
        <v>104</v>
      </c>
      <c r="C163" s="111"/>
      <c r="D163" s="17"/>
      <c r="E163" s="40"/>
      <c r="F163" s="40"/>
      <c r="G163" s="40"/>
      <c r="H163" s="40"/>
      <c r="I163" s="17"/>
      <c r="J163" s="17"/>
      <c r="K163" s="17"/>
    </row>
    <row r="164" spans="2:11" ht="17.25" x14ac:dyDescent="0.3">
      <c r="B164" s="17"/>
      <c r="C164" s="17"/>
      <c r="D164" s="41"/>
      <c r="E164" s="41"/>
      <c r="F164" s="41"/>
      <c r="G164" s="37"/>
      <c r="H164" s="37"/>
      <c r="I164" s="17"/>
      <c r="J164" s="17"/>
      <c r="K164" s="17"/>
    </row>
    <row r="165" spans="2:11" ht="17.25" x14ac:dyDescent="0.3">
      <c r="B165" s="17"/>
      <c r="C165" s="17"/>
      <c r="D165" s="38"/>
      <c r="E165" s="38"/>
      <c r="F165" s="38"/>
      <c r="G165" s="37"/>
      <c r="H165" s="37"/>
      <c r="I165" s="17"/>
      <c r="J165" s="17"/>
      <c r="K165" s="17"/>
    </row>
    <row r="166" spans="2:11" ht="17.25" x14ac:dyDescent="0.3">
      <c r="B166" s="17"/>
      <c r="C166" s="41"/>
      <c r="D166" s="38"/>
      <c r="E166" s="38"/>
      <c r="F166" s="38"/>
      <c r="G166" s="37"/>
      <c r="H166" s="37"/>
      <c r="I166" s="17"/>
      <c r="J166" s="17"/>
      <c r="K166" s="17"/>
    </row>
    <row r="167" spans="2:11" ht="17.25" x14ac:dyDescent="0.3">
      <c r="B167" s="17"/>
      <c r="C167" s="38"/>
      <c r="J167" s="17"/>
      <c r="K167" s="17"/>
    </row>
    <row r="168" spans="2:11" ht="17.25" x14ac:dyDescent="0.3">
      <c r="B168" s="17"/>
      <c r="C168" s="38"/>
    </row>
    <row r="169" spans="2:11" ht="17.25" x14ac:dyDescent="0.3">
      <c r="B169" s="17"/>
    </row>
  </sheetData>
  <sheetProtection selectLockedCells="1" selectUnlockedCells="1"/>
  <mergeCells count="153"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32:K132"/>
    <mergeCell ref="H133:K133"/>
    <mergeCell ref="H134:K134"/>
    <mergeCell ref="H135:K135"/>
    <mergeCell ref="D136:J136"/>
    <mergeCell ref="D153:G153"/>
    <mergeCell ref="C125:K125"/>
    <mergeCell ref="C126:K126"/>
    <mergeCell ref="C127:K127"/>
    <mergeCell ref="B128:K128"/>
    <mergeCell ref="B129:K129"/>
    <mergeCell ref="B130:K130"/>
    <mergeCell ref="B162:C162"/>
    <mergeCell ref="B163:C163"/>
    <mergeCell ref="D154:G154"/>
    <mergeCell ref="D155:G155"/>
    <mergeCell ref="D156:G156"/>
    <mergeCell ref="H159:I159"/>
    <mergeCell ref="H160:I160"/>
    <mergeCell ref="B161:C161"/>
    <mergeCell ref="H161:I161"/>
  </mergeCells>
  <dataValidations xWindow="973" yWindow="673"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120:K120 C124:K124 C44:K44 C40:K40 C48:K48 C52:K52 C56:K56 C60:K60 C64:K64 C68:K68 C72:K72"/>
    <dataValidation allowBlank="1" showInputMessage="1" showErrorMessage="1" prompt="¿En qué consiste el producto? su objetivo" sqref="C73:K73 C121:K121 C65:K65 C69:K69 C41:K41 C45:K45 C49:K49 C53:K53 C57:K57 C61:K61 C125:K125"/>
    <dataValidation allowBlank="1" showInputMessage="1" showErrorMessage="1" prompt="1. Describir lo plasmado en el presupuesto_x000a_2. Describir lo alcanzado en términos financieros y de producción " sqref="C58:K58 C66:K66 C62:K62 C70:K70 C122:K122 C42:K42 C74:K74 C46:K46 C50:K50 C54:K54 C126:K126"/>
    <dataValidation allowBlank="1" showInputMessage="1" showErrorMessage="1" prompt="De existir desvío, explicar razones." sqref="C59:K59 C67:K67 C71:K71 C75:K75 C55:K55 C43:K43 C123:K123 C63:K63 C47:K47 C51:K51 C127:K127"/>
    <dataValidation allowBlank="1" showInputMessage="1" showErrorMessage="1" prompt="Oportunidades de mejora identificadas" sqref="B78:K79 B130:K131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E29:E37 D115:D117 F115:F117"/>
    <dataValidation allowBlank="1" showInputMessage="1" showErrorMessage="1" prompt="Monto presupuestado para el producto" sqref="G28:G37 C82:C83 C134:C135 E28 G115:G117 E115:E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5:I117"/>
  </dataValidations>
  <pageMargins left="0.35" right="0.22" top="0.49" bottom="0.74" header="0.3" footer="0.77"/>
  <pageSetup paperSize="32767"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Semestre 2025</vt:lpstr>
      <vt:lpstr>'Segundo Semestre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MARIA RODRIGUEZ LA H</dc:creator>
  <cp:lastModifiedBy>JOANNA MARIA RODRIGUEZ LA H</cp:lastModifiedBy>
  <cp:lastPrinted>2026-01-19T19:36:02Z</cp:lastPrinted>
  <dcterms:created xsi:type="dcterms:W3CDTF">2025-01-27T16:18:37Z</dcterms:created>
  <dcterms:modified xsi:type="dcterms:W3CDTF">2026-01-19T19:36:19Z</dcterms:modified>
</cp:coreProperties>
</file>