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ASDFS01\CARPETAS-UASD$\e99at26\Desktop\"/>
    </mc:Choice>
  </mc:AlternateContent>
  <bookViews>
    <workbookView xWindow="0" yWindow="0" windowWidth="28800" windowHeight="12315"/>
  </bookViews>
  <sheets>
    <sheet name="Estado de Situación" sheetId="1" r:id="rId1"/>
    <sheet name="Est. de Rendimiento Fin" sheetId="2" r:id="rId2"/>
    <sheet name="Cambio en el Patrimonio 2024" sheetId="3" r:id="rId3"/>
    <sheet name="Flujo de Efectivo " sheetId="4" r:id="rId4"/>
    <sheet name="NOTAS 7 AL 29" sheetId="5" r:id="rId5"/>
    <sheet name="Nota 10" sheetId="6" r:id="rId6"/>
    <sheet name="Nota 13" sheetId="7" r:id="rId7"/>
    <sheet name="Estado Comparativo Ejecucion pr" sheetId="8" r:id="rId8"/>
  </sheets>
  <definedNames>
    <definedName name="OLE_LINK1" localSheetId="4">'NOTAS 7 AL 29'!$B$43</definedName>
    <definedName name="OLE_LINK4" localSheetId="4">'NOTAS 7 AL 29'!$B$330</definedName>
  </definedNames>
  <calcPr calcId="152511"/>
</workbook>
</file>

<file path=xl/calcChain.xml><?xml version="1.0" encoding="utf-8"?>
<calcChain xmlns="http://schemas.openxmlformats.org/spreadsheetml/2006/main">
  <c r="D401" i="5" l="1"/>
  <c r="D20" i="1"/>
  <c r="D22" i="2" l="1"/>
  <c r="D878" i="5"/>
  <c r="C878" i="5"/>
  <c r="D840" i="5"/>
  <c r="C840" i="5"/>
  <c r="D830" i="5"/>
  <c r="C830" i="5"/>
  <c r="D769" i="5"/>
  <c r="C769" i="5"/>
  <c r="D748" i="5"/>
  <c r="C748" i="5"/>
  <c r="D716" i="5"/>
  <c r="C716" i="5"/>
  <c r="D699" i="5"/>
  <c r="C699" i="5"/>
  <c r="D675" i="5"/>
  <c r="C675" i="5"/>
  <c r="D661" i="5"/>
  <c r="C661" i="5"/>
  <c r="D535" i="5"/>
  <c r="C535" i="5"/>
  <c r="D514" i="5"/>
  <c r="C514" i="5"/>
  <c r="D492" i="5"/>
  <c r="C492" i="5"/>
  <c r="D480" i="5"/>
  <c r="C480" i="5"/>
  <c r="D464" i="5"/>
  <c r="C464" i="5"/>
  <c r="D449" i="5"/>
  <c r="C449" i="5"/>
  <c r="D436" i="5"/>
  <c r="C436" i="5"/>
  <c r="C401" i="5"/>
  <c r="D387" i="5"/>
  <c r="C387" i="5"/>
  <c r="D346" i="5"/>
  <c r="C346" i="5"/>
  <c r="D328" i="5"/>
  <c r="C328" i="5"/>
  <c r="C46" i="5" s="1"/>
  <c r="D320" i="5"/>
  <c r="D45" i="5" s="1"/>
  <c r="C320" i="5"/>
  <c r="D261" i="5"/>
  <c r="C261" i="5"/>
  <c r="F27" i="8"/>
  <c r="E27" i="8"/>
  <c r="F26" i="8"/>
  <c r="E26" i="8"/>
  <c r="F25" i="8"/>
  <c r="E25" i="8"/>
  <c r="F24" i="8"/>
  <c r="E24" i="8"/>
  <c r="F23" i="8"/>
  <c r="E23" i="8"/>
  <c r="F22" i="8"/>
  <c r="F21" i="8"/>
  <c r="E21" i="8"/>
  <c r="F20" i="8"/>
  <c r="E20" i="8"/>
  <c r="F19" i="8"/>
  <c r="F17" i="8" s="1"/>
  <c r="E19" i="8"/>
  <c r="F18" i="8"/>
  <c r="E18" i="8"/>
  <c r="D17" i="8"/>
  <c r="E17" i="8" s="1"/>
  <c r="C17" i="8"/>
  <c r="F16" i="8"/>
  <c r="F15" i="8"/>
  <c r="F14" i="8"/>
  <c r="F13" i="8"/>
  <c r="E13" i="8"/>
  <c r="F12" i="8"/>
  <c r="E12" i="8"/>
  <c r="F11" i="8"/>
  <c r="E11" i="8"/>
  <c r="F10" i="8"/>
  <c r="E10" i="8"/>
  <c r="F9" i="8"/>
  <c r="F8" i="8"/>
  <c r="D7" i="8"/>
  <c r="D28" i="8" s="1"/>
  <c r="C7" i="8"/>
  <c r="F7" i="8" s="1"/>
  <c r="F28" i="8" s="1"/>
  <c r="I19" i="7"/>
  <c r="I20" i="7" s="1"/>
  <c r="G19" i="7"/>
  <c r="G20" i="7" s="1"/>
  <c r="F19" i="7"/>
  <c r="F20" i="7" s="1"/>
  <c r="E19" i="7"/>
  <c r="E20" i="7" s="1"/>
  <c r="D19" i="7"/>
  <c r="D20" i="7" s="1"/>
  <c r="C19" i="7"/>
  <c r="C20" i="7" s="1"/>
  <c r="J17" i="7"/>
  <c r="J16" i="7"/>
  <c r="J19" i="7" s="1"/>
  <c r="J15" i="7"/>
  <c r="I14" i="7"/>
  <c r="G14" i="7"/>
  <c r="F14" i="7"/>
  <c r="E14" i="7"/>
  <c r="D14" i="7"/>
  <c r="C14" i="7"/>
  <c r="J12" i="7"/>
  <c r="J11" i="7"/>
  <c r="J10" i="7"/>
  <c r="J9" i="7"/>
  <c r="J8" i="7"/>
  <c r="J14" i="7" s="1"/>
  <c r="J20" i="7" s="1"/>
  <c r="D886" i="5"/>
  <c r="C886" i="5"/>
  <c r="D850" i="5"/>
  <c r="C850" i="5"/>
  <c r="D758" i="5"/>
  <c r="C758" i="5"/>
  <c r="D753" i="5"/>
  <c r="C753" i="5"/>
  <c r="D706" i="5"/>
  <c r="C706" i="5"/>
  <c r="D414" i="5"/>
  <c r="C414" i="5"/>
  <c r="D46" i="5"/>
  <c r="C45" i="5"/>
  <c r="D44" i="5"/>
  <c r="C44" i="5"/>
  <c r="B32" i="4"/>
  <c r="B34" i="4" s="1"/>
  <c r="D30" i="4"/>
  <c r="D32" i="4" s="1"/>
  <c r="D34" i="4" s="1"/>
  <c r="B30" i="4"/>
  <c r="D25" i="4"/>
  <c r="B25" i="4"/>
  <c r="D20" i="4"/>
  <c r="B20" i="4"/>
  <c r="B20" i="3"/>
  <c r="F19" i="3"/>
  <c r="F18" i="3"/>
  <c r="F17" i="3"/>
  <c r="E14" i="3"/>
  <c r="E20" i="3" s="1"/>
  <c r="D14" i="3"/>
  <c r="D20" i="3" s="1"/>
  <c r="F8" i="3"/>
  <c r="B22" i="2"/>
  <c r="B26" i="2" s="1"/>
  <c r="D13" i="2"/>
  <c r="B13" i="2"/>
  <c r="D42" i="1"/>
  <c r="B42" i="1"/>
  <c r="D33" i="1"/>
  <c r="B33" i="1"/>
  <c r="D29" i="1"/>
  <c r="B29" i="1"/>
  <c r="B35" i="1" s="1"/>
  <c r="B43" i="1" s="1"/>
  <c r="B20" i="1"/>
  <c r="D13" i="1"/>
  <c r="D22" i="1" s="1"/>
  <c r="B13" i="1"/>
  <c r="B22" i="1" s="1"/>
  <c r="D35" i="1" l="1"/>
  <c r="D43" i="1" s="1"/>
  <c r="D26" i="2"/>
  <c r="D47" i="5"/>
  <c r="C47" i="5"/>
  <c r="C28" i="8"/>
  <c r="E7" i="8"/>
  <c r="E28" i="8" s="1"/>
  <c r="F14" i="3"/>
  <c r="F20" i="3" s="1"/>
</calcChain>
</file>

<file path=xl/sharedStrings.xml><?xml version="1.0" encoding="utf-8"?>
<sst xmlns="http://schemas.openxmlformats.org/spreadsheetml/2006/main" count="1138" uniqueCount="920">
  <si>
    <t>UNIVERSIDAD AUTONOMA DE SANTO DOMINGO</t>
  </si>
  <si>
    <t>Estado de Situación Financiera</t>
  </si>
  <si>
    <t>Al 31  de Diciembre de 2025 y 2024</t>
  </si>
  <si>
    <t xml:space="preserve"> (Valores en RD$)</t>
  </si>
  <si>
    <t>2025</t>
  </si>
  <si>
    <t>2024</t>
  </si>
  <si>
    <t>Activos</t>
  </si>
  <si>
    <t>Activos corrientes</t>
  </si>
  <si>
    <t xml:space="preserve">Efectivo y equivalente de efectivo (Notas 7) </t>
  </si>
  <si>
    <t>Cuenta por cobrar a corto plazo (Notas 8)</t>
  </si>
  <si>
    <t>Inventarios (Nota 9)</t>
  </si>
  <si>
    <t>Total activos corrientes</t>
  </si>
  <si>
    <t>Activos no corrientes</t>
  </si>
  <si>
    <t>Inversiones a Corto Plazo (Nota 11)</t>
  </si>
  <si>
    <t>Cuentas por cobrar a largo plazo (Notas 12)</t>
  </si>
  <si>
    <t>Propiedad, planta y equipo neto (Nota 13)</t>
  </si>
  <si>
    <t>Otros activos no Corrientes (Nota 14)</t>
  </si>
  <si>
    <t>Total activos no corrientes</t>
  </si>
  <si>
    <t>Total activos</t>
  </si>
  <si>
    <t>Pasivos corrientes</t>
  </si>
  <si>
    <t>Cuentas por pagar a corto plazo (Nota 15)</t>
  </si>
  <si>
    <t>Retenciones y acumulaciones por pagar (Nota 16)</t>
  </si>
  <si>
    <t>Otros pasivos corrientes (Nota 17)</t>
  </si>
  <si>
    <t>Total pasivos corrientes</t>
  </si>
  <si>
    <t>Pasivos no corrientes</t>
  </si>
  <si>
    <t xml:space="preserve"> Otros pasivos no corrientes (Nota 18)</t>
  </si>
  <si>
    <t>Total pasivos no corrientes</t>
  </si>
  <si>
    <t>Total pasivos</t>
  </si>
  <si>
    <t>Activos Netos/Patrimonio (Notas 19)</t>
  </si>
  <si>
    <t>Capital</t>
  </si>
  <si>
    <t>Reservas</t>
  </si>
  <si>
    <t xml:space="preserve">Resultados positivos (ahorro)/negativo (desahorro) </t>
  </si>
  <si>
    <t>Resultados Acumulados</t>
  </si>
  <si>
    <t xml:space="preserve">Total Patrimonio </t>
  </si>
  <si>
    <t>Total Activos Netos/Patrimonio mas Pasivos</t>
  </si>
  <si>
    <t>Mtro. Editrudis Beltrán Crisóstomo</t>
  </si>
  <si>
    <t>Mtro. Ramón Desangles Flores</t>
  </si>
  <si>
    <t>Rector</t>
  </si>
  <si>
    <t>Vicerrector Administrativo</t>
  </si>
  <si>
    <t>Mtra. Aurea Pelletier Bidó</t>
  </si>
  <si>
    <r>
      <rPr>
        <u/>
        <sz val="12"/>
        <color theme="1"/>
        <rFont val="Calibri"/>
      </rPr>
      <t>Mtra. Judith Cabrera Santiago</t>
    </r>
    <r>
      <rPr>
        <sz val="12"/>
        <color theme="1"/>
        <rFont val="Calibri"/>
      </rPr>
      <t xml:space="preserve"> </t>
    </r>
  </si>
  <si>
    <t>Contralor General</t>
  </si>
  <si>
    <t>Directora Contabilidad Administrativa</t>
  </si>
  <si>
    <t>Estado de Rendimiento Financiero</t>
  </si>
  <si>
    <t>Del Ejercicio Terminado al 31 de diciembre de 2025 y 2024</t>
  </si>
  <si>
    <t>(Valores en RD$)</t>
  </si>
  <si>
    <t>Ingresos (Notas  20, 21, 22 y 22)</t>
  </si>
  <si>
    <t>Ingresos Por Transacciones con contraprestacion</t>
  </si>
  <si>
    <t>Transferencias y donaciones</t>
  </si>
  <si>
    <t>Recargos, multas y otros ingresos</t>
  </si>
  <si>
    <t>Ganancia  por Diferencia Cambiaria</t>
  </si>
  <si>
    <t>Total ingresos</t>
  </si>
  <si>
    <t>Gastos (Notas 24, 25 26, 27, 28, 29, 30 )</t>
  </si>
  <si>
    <t>Sueldos, salarios y beneficios a empleados</t>
  </si>
  <si>
    <t>Subvenciones y otros Pagos por Transferencias</t>
  </si>
  <si>
    <t>Suministros y material para consumo</t>
  </si>
  <si>
    <t>Gastos de Amortización y Depreciación</t>
  </si>
  <si>
    <t>Gastos Financieros</t>
  </si>
  <si>
    <t>Otros Gastos</t>
  </si>
  <si>
    <t>Total gastos</t>
  </si>
  <si>
    <t>Perdida  por Diferencia Cambiaria</t>
  </si>
  <si>
    <t>Resultado del período (ahorro / desahorro)</t>
  </si>
  <si>
    <t>Las notas son parte integral de estos Estados Financieros.</t>
  </si>
  <si>
    <t xml:space="preserve">Mtra. Aurea Pelletier Bidó </t>
  </si>
  <si>
    <r>
      <rPr>
        <u/>
        <sz val="14"/>
        <color theme="1"/>
        <rFont val="Calibri"/>
      </rPr>
      <t>Mtra. Judith Cabrera Santiago</t>
    </r>
    <r>
      <rPr>
        <sz val="14"/>
        <color theme="1"/>
        <rFont val="Calibri"/>
      </rPr>
      <t xml:space="preserve"> </t>
    </r>
  </si>
  <si>
    <t>Estado de Cambio de Activo Neto / Patrimonio</t>
  </si>
  <si>
    <t>Del ejercicio terminado al 31 de Diciembre de 2025 y 2024</t>
  </si>
  <si>
    <t>Capital Aportado</t>
  </si>
  <si>
    <t>Cambios en Políticas Contables</t>
  </si>
  <si>
    <t>Resultados Acumulados(Deficit)</t>
  </si>
  <si>
    <t>Total Activos Netos / Patrimonio</t>
  </si>
  <si>
    <t>Saldo al 01 de enero del 2024</t>
  </si>
  <si>
    <t xml:space="preserve">Cambio en políticas contables </t>
  </si>
  <si>
    <t>Revaluación de Propiedad, planta y equipo</t>
  </si>
  <si>
    <t>Ajuste al patrimonio</t>
  </si>
  <si>
    <t>Resultado del período</t>
  </si>
  <si>
    <t>Saldo al 31 de diciembre de 2024</t>
  </si>
  <si>
    <t>Saldo al 31 de diciembre del 2025</t>
  </si>
  <si>
    <r>
      <rPr>
        <u/>
        <sz val="14"/>
        <color theme="1"/>
        <rFont val="Calibri"/>
      </rPr>
      <t>Mtra. Judith Cabrera Santiago</t>
    </r>
    <r>
      <rPr>
        <sz val="14"/>
        <color theme="1"/>
        <rFont val="Calibri"/>
      </rPr>
      <t xml:space="preserve"> </t>
    </r>
  </si>
  <si>
    <t>Estado de Flujo de Efectivo</t>
  </si>
  <si>
    <t>Del ejercicio terminado al 31 de diciembre de 2025 y 2024</t>
  </si>
  <si>
    <t>Flujo de efectivo procedentes de actividades operativas</t>
  </si>
  <si>
    <t>Cobros por venta de bienes y servicios y arrendamientos</t>
  </si>
  <si>
    <t xml:space="preserve">Cobros de subvenciones, transferencias, y otras asignaciones </t>
  </si>
  <si>
    <t>Cobros de intereses financieros</t>
  </si>
  <si>
    <t>Otros Cobros</t>
  </si>
  <si>
    <t>Pagos a los trabajadores o en beneficio de ellos</t>
  </si>
  <si>
    <t xml:space="preserve">Pagos por contribuciones a la seguridad social </t>
  </si>
  <si>
    <t>Pagos de Pensiones y Jubilaciones</t>
  </si>
  <si>
    <t>Pagos a proveedores</t>
  </si>
  <si>
    <t>Pagos de intereses</t>
  </si>
  <si>
    <t>Otros Pagos</t>
  </si>
  <si>
    <t>Flujos de efectivo netos de las actividades de operación</t>
  </si>
  <si>
    <t>Flujos de efectivo de las actividades de inversión</t>
  </si>
  <si>
    <t>Pago por adquisición de título patrimoniales</t>
  </si>
  <si>
    <t>Pagos por adquisición de propiedad, planta y equipo</t>
  </si>
  <si>
    <t>Flujos de efectivo netos por las actividades de inversión</t>
  </si>
  <si>
    <t>Flujos de efectivo de las actividades de financiación</t>
  </si>
  <si>
    <t>Otros cobros</t>
  </si>
  <si>
    <t>Otros pagos</t>
  </si>
  <si>
    <t>Flujos de efectivo netos por las actividades de financiación</t>
  </si>
  <si>
    <t xml:space="preserve">Incremento/(Disminución) neta en el efectivo y equivalentes al efectivo </t>
  </si>
  <si>
    <t>Efectivo y equivalentes al efectivo al principio del periodo</t>
  </si>
  <si>
    <t>Efectivo y equivalentes al efectivo al final del periodo</t>
  </si>
  <si>
    <r>
      <rPr>
        <u/>
        <sz val="14"/>
        <color theme="1"/>
        <rFont val="Calibri"/>
      </rPr>
      <t>Mtra. Judith Cabrera Santiago</t>
    </r>
    <r>
      <rPr>
        <sz val="14"/>
        <color theme="1"/>
        <rFont val="Calibri"/>
      </rPr>
      <t xml:space="preserve"> </t>
    </r>
  </si>
  <si>
    <r>
      <rPr>
        <b/>
        <sz val="10"/>
        <color theme="1"/>
        <rFont val="Calibri"/>
      </rPr>
      <t>Nota 1 Entidad Económica:</t>
    </r>
    <r>
      <rPr>
        <sz val="10"/>
        <color theme="1"/>
        <rFont val="Calibri"/>
      </rPr>
      <t xml:space="preserve">
La Universidad Autónoma de Santo Domingo es la continuación de la Real y Pontificia Universidad Santo Tomás de Aquino, fundada el 28 de octubre de 1538, mediante la Bula "In Apostolatus Culmine" de su Santidad el Papa Paulo III.  Es una Institución Pública y de Servicios, organismo autónomo y descentralizado del Estado, dotada de plena capacidad jurídica de acuerdo a la Ley 5778, promulgada por el Poder Ejecutivo el 31 de diciembre de 1961.
La universidad cumple su misión mediante la aplicación de principios como los siguientes:
a.         Contribuir a elevar los niveles culturales de nuestra Sociedad;
b.        Buscar la verdad, la proyección de un mejor porvenir de la sociedad dominicana y el afianzamiento de sus auténticos valores;
c.  Formar críticamente investigadores, profesionales y técnicos en las ciencias, las humanidades y las artes, necesarios y eficientes para coadyuvar a las transformaciones que demanda el desarrollo nacional sostenible;
d.        Contribuir a la formación de una conciencia crítica-reflexiva de la sociedad dominicana, no dependiente, enmarcada solidariamente en los principios sustentados por los pueblos que luchan por su independencia y bienestar;
e.        Promover y desarrollar investigaciones científicas, humanísticas, tecnológicas y artísticas tendentes a mejorar las condiciones materiales y espirituales de la sociedad dominicana; a desentrañar las causas esenciales del subdesarrollo, la dependencia y los problemas que como consecuencias de ello le afecten, así como a sugerir y aportar soluciones y contribuir a aumentar el acervo de conocimiento de la humanidad;
f.        Difundir los ideales de la cultura de paz, progreso, justicia social, equidad de género y respeto a los derechos humanos, a fin de contribuir a la formación de una conciencia colectiva basada en esos valores;
g.        Desarrollar sus funciones de acuerdo a la ética y el rigor científico e intelectual;
h.        Fomentar en el seno de la Institución un espíritu permanente de ctica y autocrítica con miras al cabal cumplimiento de la misión universitaria; 
i.        Promover la racionalidad filosófica, científica, la sensibilidad artística, la innovación y la creatividad;
j.        Impulsar la defensa de los recursos naturales y del medio ambiente.                                                                                                                                                                                                                    </t>
    </r>
  </si>
  <si>
    <t xml:space="preserve">Nota #2 Moneda funcional y de presentación </t>
  </si>
  <si>
    <t>Los Estados Financieros están presentados en pesos dominicanos (RD$) moneda de curso legal en República Dominicana.</t>
  </si>
  <si>
    <t>Nota # 3 Base de medición</t>
  </si>
  <si>
    <t>Los Estados Financieros se presentan sobre la base del costo histórico.</t>
  </si>
  <si>
    <r>
      <rPr>
        <b/>
        <sz val="10"/>
        <color theme="1"/>
        <rFont val="Calibri"/>
      </rPr>
      <t>Nota #7 Efectivo y Equivalente de Efectivo</t>
    </r>
    <r>
      <rPr>
        <sz val="10"/>
        <color theme="1"/>
        <rFont val="Calibri"/>
      </rPr>
      <t xml:space="preserve">
El renglón Efectivo o equivalente de efectivo su composición es la siguiente:
Caja General: representa valores que no han sido depositados en el banco a la fecha de cierre del periodo contable. 
Fondos Reponibles (Restringidos). El monto de este renglón está integrado por el conjunto de fondos asignados a los diferentes departamentos y unidades que requieran de los mismos para la ejecución de gastos menores imprescindibles para el normal desenvolvimiento y funcionamiento. 
La reposición se ejecuta con la presentación de los justificantes que originaron el gasto para su verificación, análisis y registros contable.
Las Cuentas Corrientes Institucionales se clasifican en dos Sub-grupos:
        Cuentas Generales o Centralizadas. La opera la Tesorería General de la Institución, a través de las cuales se realiza el mayor volumen de operaciones financieras de la universidad.
        Cuentas especializadas: las cuales funcionan en los decanatos de las diferentes facultades, recintos, centros regionales, departamentos, y dependencias de apoyo a la actividad académicas, así como servicios a la comunidad, las cuales generan ingresos y desembolsos, siendo éstos verificados, auditados y controlados por la Contraloría de la Institución.
Cuenta de ahorro en (Dólares) presenta el monto en los registros contables de los depósitos existentes en Cuenta de Ahorro en el Banco de Reservas producto del cobro a estudiantes extranjeros los cuales deben realizar el pago de los derechos académicos en dólares, así como los ingresos producto de acuerdos y convenios internacionales. Estos recursos se registran al valor de la moneda nacional, pero se depositan en la cuenta de ahorro en dólares.
La universidad mantiene una cuenta en Euros en el Banco de Reservas, a esta se aplica el mismo tratamiento y procedimiento que a la cuenta dólares.        </t>
    </r>
  </si>
  <si>
    <t xml:space="preserve">Las disponibilidades en efectivo y equivalentes de efectivo </t>
  </si>
  <si>
    <t>presenta balance consolidado de RD$2,176,166,668  y RD$2,744,877,337  respectivamente, el cual se detalla</t>
  </si>
  <si>
    <t xml:space="preserve">Descripción                                                                              </t>
  </si>
  <si>
    <r>
      <rPr>
        <sz val="10"/>
        <color theme="1"/>
        <rFont val="Calibri"/>
      </rPr>
      <t xml:space="preserve">Caja General y Caja Chica </t>
    </r>
    <r>
      <rPr>
        <b/>
        <sz val="10"/>
        <color theme="1"/>
        <rFont val="Calibri"/>
      </rPr>
      <t>(Nota 7.1)</t>
    </r>
  </si>
  <si>
    <r>
      <rPr>
        <sz val="10"/>
        <color theme="1"/>
        <rFont val="Calibri"/>
      </rPr>
      <t>Cuentas  del Banco Banreservas</t>
    </r>
    <r>
      <rPr>
        <b/>
        <sz val="10"/>
        <color theme="1"/>
        <rFont val="Calibri"/>
      </rPr>
      <t xml:space="preserve"> (Nota 7.2)</t>
    </r>
  </si>
  <si>
    <r>
      <rPr>
        <sz val="10"/>
        <color theme="1"/>
        <rFont val="Calibri"/>
      </rPr>
      <t xml:space="preserve">Cuentas del Banco de Reservas Dólares- Euro </t>
    </r>
    <r>
      <rPr>
        <b/>
        <sz val="10"/>
        <color theme="1"/>
        <rFont val="Calibri"/>
      </rPr>
      <t>(Nota 7.3)</t>
    </r>
  </si>
  <si>
    <t>Total General</t>
  </si>
  <si>
    <t>Caja General y Caja Chica Nota 7.1</t>
  </si>
  <si>
    <t>Caja General Fondo Caja General</t>
  </si>
  <si>
    <t>Caja General Fondo Menudo Caja General</t>
  </si>
  <si>
    <t xml:space="preserve"> Caja General Fondo Menudo I G U</t>
  </si>
  <si>
    <t>Caja General Fondo Menudo Curna</t>
  </si>
  <si>
    <t xml:space="preserve"> Caja General Facultad Ciencias De Las Salud</t>
  </si>
  <si>
    <t xml:space="preserve"> Caja General Fondo Menudo Curno-Mao (Economato)</t>
  </si>
  <si>
    <t xml:space="preserve"> Caja General Economato Curso</t>
  </si>
  <si>
    <t>Caja General Fondo Menudo Curne</t>
  </si>
  <si>
    <t>Caja General Fondo Menudo Del Cura</t>
  </si>
  <si>
    <t xml:space="preserve"> Caja General Fondo Menudo Curso</t>
  </si>
  <si>
    <t>Caja General Fondo Menudo Economato Curo</t>
  </si>
  <si>
    <t>Caja General Fondo Menudo Del Curscen</t>
  </si>
  <si>
    <t>Caja General Fdo. Menudo Para La Cafetería Del Curna</t>
  </si>
  <si>
    <t>Caja General Fondo Menudo Cafetería Curce</t>
  </si>
  <si>
    <t>Caja General Fondo Menudo Labo-Uasd</t>
  </si>
  <si>
    <t>Caja General Fondo Menudo Cafetería Curno (Mao)</t>
  </si>
  <si>
    <t>Fondo Menudo Econ. Curna</t>
  </si>
  <si>
    <t>Fondo Menudo Cafetería. Curso</t>
  </si>
  <si>
    <t>Fondo Fijo Dpto. De Compras</t>
  </si>
  <si>
    <t>Fondo Menudo Curne (Caja General)</t>
  </si>
  <si>
    <t>Fondo Menudo Cafetería Curo</t>
  </si>
  <si>
    <t>Fondo Menudo Economato Cursa</t>
  </si>
  <si>
    <t>Fondo Menudo Dólares Us$</t>
  </si>
  <si>
    <t>Fondo Menudo Caja General Cursa</t>
  </si>
  <si>
    <t>Fondo Menudo Caja General Curve</t>
  </si>
  <si>
    <t>Fondo Menudo Caja Gral. Cura</t>
  </si>
  <si>
    <t>Fondo Reponible Atención Primaria Dr Manuel T. Florentino</t>
  </si>
  <si>
    <t>Fondo Menudo Caja General Curce</t>
  </si>
  <si>
    <t>Fondo Menudo Uasd Bani (Caja General)</t>
  </si>
  <si>
    <t>Fondo Menudo Caja General Curo</t>
  </si>
  <si>
    <t>Fondo Menudo Cursos Ext. Lenguas Extranjeras Esc. Idiomas</t>
  </si>
  <si>
    <t>Caja General Dólares Us$</t>
  </si>
  <si>
    <t xml:space="preserve">Fondo Menudo Caja General UASD Higuey </t>
  </si>
  <si>
    <t>Fondo Menudo Caja Chica UASD-SDN</t>
  </si>
  <si>
    <t>Fondo Menudo Caja General UASD Moca</t>
  </si>
  <si>
    <t>Fondo Menudo Caja General UASD-Mao CURNO</t>
  </si>
  <si>
    <t>Caja Chica Vice-Rectoría Académica</t>
  </si>
  <si>
    <t>Caja Chica Vice-Rectoría Administrativa</t>
  </si>
  <si>
    <t>Caja Chica Facultad De Humanidades</t>
  </si>
  <si>
    <t>Caja Chica Facultad De Ciencias</t>
  </si>
  <si>
    <t>Caja Chica Facultad De Ciencias Econ Y Sociales</t>
  </si>
  <si>
    <t>Caja Chica Fac De Ciencias Jurídicas</t>
  </si>
  <si>
    <t>Caja Chica Educación Física Y Deportes</t>
  </si>
  <si>
    <t>Caja Chica Escuela Capacitación Personal Administrativo</t>
  </si>
  <si>
    <t>Caja Chica Facultad Cs Agronómicas Y Veterinarias</t>
  </si>
  <si>
    <t>Caja Chica C U R E</t>
  </si>
  <si>
    <t>Caja Chica C U R N O</t>
  </si>
  <si>
    <t>Caja Chica C U R N E</t>
  </si>
  <si>
    <t>Caja Chica C U R S O</t>
  </si>
  <si>
    <t>Caja Chica C U R S A</t>
  </si>
  <si>
    <t>Caja Chica Extensión Nagua</t>
  </si>
  <si>
    <t>Caja Chica Extensión Santiago Rodríguez</t>
  </si>
  <si>
    <t>Caja Chica Planta Física</t>
  </si>
  <si>
    <t xml:space="preserve"> Caja Chica Biología</t>
  </si>
  <si>
    <t>Caja Chica Publicaciones</t>
  </si>
  <si>
    <t>Caja Chica Post-Grado Y Educación Permanente</t>
  </si>
  <si>
    <t>Caja Chica Comité Pro-Biblioteca</t>
  </si>
  <si>
    <t>Caja Chica Centro Regional Del Sur San Cristóbal</t>
  </si>
  <si>
    <t>Caja Chica Post-Grado Facultad Ciencias Jurad Y Polit</t>
  </si>
  <si>
    <t>Caja Chica Instituto Geográfico Universitario</t>
  </si>
  <si>
    <t>Caja Chica Instituto C I B I M A</t>
  </si>
  <si>
    <t>Caja Chica Comisión Central Electoral</t>
  </si>
  <si>
    <t>Caja Chica Consejo Universitario</t>
  </si>
  <si>
    <t>Caja Chica L A B O-U A S D</t>
  </si>
  <si>
    <t>Caja Chica Curhama</t>
  </si>
  <si>
    <t>Chica Diplomado En Sistema Político Y Derechos</t>
  </si>
  <si>
    <t>Caja Chica Departamento De Odontología</t>
  </si>
  <si>
    <t>Caja Chica Escuela Zootecnia</t>
  </si>
  <si>
    <t>Caja Chica Maestría Especia. Bioanálisis</t>
  </si>
  <si>
    <t>Caja Chica Finca Experimental Y Productiva</t>
  </si>
  <si>
    <t>Caja Chica Compras Y Suministros</t>
  </si>
  <si>
    <t>Caja Chica Departamento De C Morfológicas</t>
  </si>
  <si>
    <t>Caja Chica Post Grado Humanidades</t>
  </si>
  <si>
    <t>Caja Chica Departamento Control Financiero</t>
  </si>
  <si>
    <t>Caja Chica Maestría Manejo Conserv Suelo Tropicales</t>
  </si>
  <si>
    <t>Caja Chica Departamento De Contraloría</t>
  </si>
  <si>
    <t>Caja Chica Escuela De Farmacia</t>
  </si>
  <si>
    <t>Caja Chica Relaciones Publicas</t>
  </si>
  <si>
    <t>Caja Chica Instituto Sismológico</t>
  </si>
  <si>
    <t>Caja Chica Maestría En Salud Publica</t>
  </si>
  <si>
    <t>Caja Chica Departamento De Tesorería</t>
  </si>
  <si>
    <t>Caja Chica Escuela De Medicina</t>
  </si>
  <si>
    <t>Caja Chica Secretaria General</t>
  </si>
  <si>
    <t>Caja Chica Fac De Ciencias Medicas Cursos Optó Tesis</t>
  </si>
  <si>
    <t>Caja Chica Archivo Central</t>
  </si>
  <si>
    <t>Caja Chica Fac De Ingeniería Y Arquitectura</t>
  </si>
  <si>
    <t>Caja Chica Laboratorio Cultivo De Tejido Fac Agro Y Vet</t>
  </si>
  <si>
    <t>Caja Chica Oficina Asuntos Académicos Uasd New York</t>
  </si>
  <si>
    <t>Caja Chica Consultoría Jurídica</t>
  </si>
  <si>
    <t>Caja Chica Ofic Coordinación Centros Regionales</t>
  </si>
  <si>
    <t>Caja Chica Cura</t>
  </si>
  <si>
    <t>Caja Chica Laboratorio Control Biológico</t>
  </si>
  <si>
    <t>Caja Chica Depto. De Idiomas</t>
  </si>
  <si>
    <t>Caja Chica Departamento De Física</t>
  </si>
  <si>
    <t>Caja Chica Matemática</t>
  </si>
  <si>
    <t>Caja Chica Mayordomía</t>
  </si>
  <si>
    <t>Caja Chica Recursos Humanos</t>
  </si>
  <si>
    <t>Caja Chica Oficina Del Personal Académico - Opac</t>
  </si>
  <si>
    <t>Caja Chica Oficina De Planificación</t>
  </si>
  <si>
    <t>Caja Chica Residencia Estudiantil</t>
  </si>
  <si>
    <t>Caja Chica Dispensario Medico</t>
  </si>
  <si>
    <t>Caja Chica Departamento De Artes - Uasd</t>
  </si>
  <si>
    <t>Caja Chica Departamento De Química</t>
  </si>
  <si>
    <t>Caja Chica Curo</t>
  </si>
  <si>
    <t>Caja Chica Curce</t>
  </si>
  <si>
    <t>Caja Chica Inst. De Radiología -Post-G De Hematología</t>
  </si>
  <si>
    <t>Caja Chica Campamento De Verano</t>
  </si>
  <si>
    <t>Caja Chica Proyecto De Extensión Cívica</t>
  </si>
  <si>
    <t>Caja Chica Vice-Rectoría De Extensión</t>
  </si>
  <si>
    <t>Caja Chica Departamento De Cultura (31-12-97)</t>
  </si>
  <si>
    <t>Caja Chica Orientación Profesional</t>
  </si>
  <si>
    <t>Caja Chica  Departamento De Seguridad</t>
  </si>
  <si>
    <t>Caja Chica Bachilleres En Servicio</t>
  </si>
  <si>
    <t>Caja Chica Dpto. De Enfermería</t>
  </si>
  <si>
    <t>Caja Chica Dirección Investigaciones Científicas</t>
  </si>
  <si>
    <t>Caja Chica Dpto. Pedagogía Uasd</t>
  </si>
  <si>
    <t>Caja Chica Instituto De Microbiología Y Parasitología</t>
  </si>
  <si>
    <t>Caja Chica Protocolo</t>
  </si>
  <si>
    <t>Caja Chica Dirección De Ornato</t>
  </si>
  <si>
    <t>Caja Chica Departamento De Registro</t>
  </si>
  <si>
    <t>Caja Chica Oficina Ejecución Presupuestaria</t>
  </si>
  <si>
    <t>Caja Chica Coordinación Académica</t>
  </si>
  <si>
    <t>Caja Chica Rectoría</t>
  </si>
  <si>
    <t>Caja Chica Cafetería Del Cursa</t>
  </si>
  <si>
    <t>Caja Chica Biblioteca Central  Don Pedro Mir</t>
  </si>
  <si>
    <t>Caja Chica Cafetería Curne</t>
  </si>
  <si>
    <t>Caja Chica Oficina General De Admisiones</t>
  </si>
  <si>
    <t>Caja Chica Dietas Choferes Del Curso</t>
  </si>
  <si>
    <t>Caja Chica Dietas Choferes Curce</t>
  </si>
  <si>
    <t>Caja Chica Gerencia Financiera</t>
  </si>
  <si>
    <t>Caja Chica Dieta Choferes Curno</t>
  </si>
  <si>
    <t>Caja Chica Oficina Revalida Convalidaciones</t>
  </si>
  <si>
    <t>Caja Chica Dietas Choferes Curo</t>
  </si>
  <si>
    <t>Caja Chica Dietas Choferes Curhama</t>
  </si>
  <si>
    <t>Caja Chica Dieta Choferes Curne</t>
  </si>
  <si>
    <t>Caja Chica Dieta Choferes Curna</t>
  </si>
  <si>
    <t>Caja Chica Dieta Choferes Cura</t>
  </si>
  <si>
    <t>Caja Chica Dieta Choferes Cursa</t>
  </si>
  <si>
    <t>Caja Chica Programa Extensión Cívica</t>
  </si>
  <si>
    <t>Caja Chica Centro De Adiestramiento Lechero (Cal)</t>
  </si>
  <si>
    <t>Caja Chica Dieta Choferes Curve</t>
  </si>
  <si>
    <t>Caja Chica Dirección Gral.  Recursos Humanos</t>
  </si>
  <si>
    <t>Caja Chica Comisión Ambiental Rectoría</t>
  </si>
  <si>
    <t>Caja Chica Comisión Para Reforma Transformación</t>
  </si>
  <si>
    <t>Caja Chica Informática Facul Ciencia</t>
  </si>
  <si>
    <t>Caja Chica Cafetería Cura</t>
  </si>
  <si>
    <t>Caja Chica Cursapem</t>
  </si>
  <si>
    <t>Caja Chica Cafetería Curhama</t>
  </si>
  <si>
    <t>Caja Chica Unidad De Gestión Del Riego A Desastres</t>
  </si>
  <si>
    <t>Caja Chica Residencias Medicas</t>
  </si>
  <si>
    <t>Caja Chica Comisión Del Campus Y Edificaciones Uasd</t>
  </si>
  <si>
    <t>Caja Chica Cafetería Curve</t>
  </si>
  <si>
    <t>Caja Chica Dirección General De Cooper. E Intern.</t>
  </si>
  <si>
    <t>Caja Chica Cafetería Nagua</t>
  </si>
  <si>
    <t>Caja Chica Cafetería Curce Bonao</t>
  </si>
  <si>
    <t>Caja Chica Facultad Cs. De La Educación</t>
  </si>
  <si>
    <t>Caja Chica Cursde</t>
  </si>
  <si>
    <t>Caja Chica Inst. De Investí. Botánicas Y Zool.(Facción)</t>
  </si>
  <si>
    <t>Caja Chica Rondocito Faca De Agrón.(Proy. Elab.De Biofert.</t>
  </si>
  <si>
    <t>Caja Chica  Comisión De Revisión</t>
  </si>
  <si>
    <t>Caja Chica Cur-Uasd (Romana)</t>
  </si>
  <si>
    <t>Caja Chica Fondo Reponible Para Dieta Chof Cursapem</t>
  </si>
  <si>
    <t>Caja Chica  Cafet Curno Curno(Mao)</t>
  </si>
  <si>
    <t>Caja Chica Coordinación Académica Post Grado</t>
  </si>
  <si>
    <t>Caja Chica De La Dirección Gral. Tecn. De La Información</t>
  </si>
  <si>
    <t>Caja Ch. Gobern. Estacionamiento</t>
  </si>
  <si>
    <t>Caja Chica Dirección General De Comunicaciones</t>
  </si>
  <si>
    <t>Caja Ch. Sub-Centro Samaná</t>
  </si>
  <si>
    <t>Caja Chica Direc. Gen. De Gestión De Calidad</t>
  </si>
  <si>
    <t>Caja Ch. Solidaridad Y Justicia</t>
  </si>
  <si>
    <t>Caja Chica Dirección Producción Tv Y Multimedia</t>
  </si>
  <si>
    <t>Caja Chica Dirección Suministro</t>
  </si>
  <si>
    <t>Caja Chica Solidaridad Y Esperanza</t>
  </si>
  <si>
    <t>Caja Chica Vice Investigación Y Post Grado</t>
  </si>
  <si>
    <t>Caja Chica Coordinación Centros Regionales</t>
  </si>
  <si>
    <t>Caja Chica Dpto. Transportacion Y Mecanica</t>
  </si>
  <si>
    <t>Caja Chica Transportacion Y Mecanica</t>
  </si>
  <si>
    <t>Caja Chica Comedor Universitario</t>
  </si>
  <si>
    <t>Caja Chica Direccion De Ornato</t>
  </si>
  <si>
    <t>Caja Chica Recursos Humanos Académico</t>
  </si>
  <si>
    <t>Caja Chica Dietas De Choferes Del Cure</t>
  </si>
  <si>
    <t>Fondo Reponible Gobernación Torre Adm.</t>
  </si>
  <si>
    <t>Caja Chica Mayordomía General</t>
  </si>
  <si>
    <t>Cafetería Curso-Barahona</t>
  </si>
  <si>
    <t>Caja Chica Curso-Neyba</t>
  </si>
  <si>
    <t>Caja Chica Cafetería Cursapem</t>
  </si>
  <si>
    <t>Caja Chica Auditoría General</t>
  </si>
  <si>
    <t>Caja Chica Dieta Choferes Del Curcen</t>
  </si>
  <si>
    <t>Caja Chica Depto. Contabilidad Adminisitrativa</t>
  </si>
  <si>
    <t>Caja Chica Depto. De Tesoreria</t>
  </si>
  <si>
    <t>Caja Chica Depto. De Contraloria</t>
  </si>
  <si>
    <t>Caja Chica Mipymes Santo Domingo</t>
  </si>
  <si>
    <t>Caja Chica Dietas Choferes Bahoruco Neiba</t>
  </si>
  <si>
    <t>Caja Chica Oficina Admva Cotui</t>
  </si>
  <si>
    <t>Fondo Reponible UASD Baní</t>
  </si>
  <si>
    <t>Fondo de Operaciones Subcentro UASD-Santiago Rodriguez</t>
  </si>
  <si>
    <t>Caja Chica Comision de Reforma y Transformación Univ</t>
  </si>
  <si>
    <t>Caja Chica UASD Santo Domingo Norte</t>
  </si>
  <si>
    <t xml:space="preserve">Caja Chica UASD-Azua </t>
  </si>
  <si>
    <t>Caja Chica Casa de la Rectoria</t>
  </si>
  <si>
    <t xml:space="preserve">Caja Chica Oficina de Registro de Titulo de Posgrado </t>
  </si>
  <si>
    <t>Caja Chica Centro Simulacion FCS</t>
  </si>
  <si>
    <t>Caja Chica Uasd-Santo Domingo Oeste</t>
  </si>
  <si>
    <t>Fondo Fijo Repoible Unidad de Prod. de Alimentos y Bebidas</t>
  </si>
  <si>
    <t>Caja Chica UASD Moca</t>
  </si>
  <si>
    <t xml:space="preserve">Total </t>
  </si>
  <si>
    <t>Cuentas del Banco de Reservas Nota 7.2</t>
  </si>
  <si>
    <t xml:space="preserve">Descripción                                                                                   </t>
  </si>
  <si>
    <t>BR Cta. DEPOSITOS Operaciones Corrientes       (010-500077-9)</t>
  </si>
  <si>
    <t>BR Cta. DEPOSITO Cuenta Nomina                (010-500095-7)</t>
  </si>
  <si>
    <t>BR Cta. DEPOSITOS Odontología                  (010-500103-1)</t>
  </si>
  <si>
    <t>BR Cta. DEPOSITOS Facultad De Ciencias         (010-500208-9)</t>
  </si>
  <si>
    <t>BR Cta. DEPOSITOS Proy Crea Y Desa Fac Cs Educa(010-250852-6)</t>
  </si>
  <si>
    <t>BR Cta. DEPOSITOS Editora Universitaria        (010-500206-2)</t>
  </si>
  <si>
    <t>BR Cta. DEPOSITOS Cta. Especial Curna           (15-0102921-2)</t>
  </si>
  <si>
    <t>BR Cta. DEPOSITOS Cursos Extracs Exten Curno   (18-0100814-8)</t>
  </si>
  <si>
    <t>BR Cta. DEPOSITOS Curce Donac Y Act Extrac     (14-0102903-2)</t>
  </si>
  <si>
    <t>BR Cta. DEPOSITOS Espec Fac De Cs Econ Y Soc.   (01-0500219-4)</t>
  </si>
  <si>
    <t>BR Cta. DEPOSITOS Investigaciones Engombe      (01-0500148-1)</t>
  </si>
  <si>
    <t>BR Cta. DEPOSITOS Curhama                      (01-0249825-3)</t>
  </si>
  <si>
    <t>BR Cta. DEPOSITOS Cursos Optativos Humanidades (01-0500246-1)</t>
  </si>
  <si>
    <t>BR Cta. DEPOSITOS L A B O-U A S D              (01-0500260-7)</t>
  </si>
  <si>
    <t>BR Cta. DEPOSITOS C U R S A Maestría En Educa P (12-0500052-3)</t>
  </si>
  <si>
    <t>BR Cta. DEPOSITOS  Especie Cursos Optó Fac Ing. Y Ar(01-0500292-5</t>
  </si>
  <si>
    <t>BR Cta. DEPOSITOS Especial-C U R S O           (04-0500045-6)</t>
  </si>
  <si>
    <t>BR Cta. DEPOSITOS Cursos Extrac Y Otros Curno  (20-0500028-5)</t>
  </si>
  <si>
    <t>BR Cta. DEPOSITOS Cursos Ext Don Y Otros Curne (09-0500053-6)</t>
  </si>
  <si>
    <t>BR Cta. DEPOSITO Especial Fac Cs Jur Y Pol    (01-0500343-3)</t>
  </si>
  <si>
    <t>BR Cta. DEPOSITOS Cursos Opta Fac Cs Medicas  (01-0500356-5)</t>
  </si>
  <si>
    <t>BR Cta. DEPOSITOS Donac Y Acta Extrac  C U R E  (21-0500014-7)</t>
  </si>
  <si>
    <t>BR Cta. DEPOSITOS Derechos Académicos          (010-251710-0)</t>
  </si>
  <si>
    <t>BR Cta. DEPOSITOSFinca Exp Produc Curno       (20-0101383-8)</t>
  </si>
  <si>
    <t>BR Cta. DEPOSITOS Deposito Centros Regionales  (010-239097-5)</t>
  </si>
  <si>
    <t>BR Cta. DEPOSITOS Deposito Tercero             (010-239098-3)</t>
  </si>
  <si>
    <t>BR Cta. DEPOSITOS Cursos Extra Y Otras Acta Curo (10-0201587-9)</t>
  </si>
  <si>
    <t>BR Cta. DEPOSITOS Centro Regional Puerto Plata (010-240156-0)</t>
  </si>
  <si>
    <t>BR Cta. DEPOSITOS Centro Regional San Cristóbal (010-250818-6)</t>
  </si>
  <si>
    <t>BR Cta. DEPOSITOS Centro Regional La Vega      (010-250828-3)</t>
  </si>
  <si>
    <t>BR Cta. DEPOSITOS Centro Univ. San Pedro Macorís(240-013480-9)</t>
  </si>
  <si>
    <t>BR Cta. DEPOSITOS Facultad De Artes            (010-251674-0)</t>
  </si>
  <si>
    <t>BR Cta. DEPOSITOS Fac Agrón Proyectos Fondocyt (240-013988-6)</t>
  </si>
  <si>
    <t>BR Cta. DEPOSITOS Fac Cienc Proyectos Fondocyt (240-013986-0)</t>
  </si>
  <si>
    <t>BR Cta. DEPOSITOS Fac Ing. Proyectos Fondocyt   (240-013987-8)</t>
  </si>
  <si>
    <t>BR Cta. DEPOSITOS Espec Bahoruco Independencia (010-251932-3)</t>
  </si>
  <si>
    <t>BR Cta. DEPOSITOS Especial Curban              (010-251934-0)</t>
  </si>
  <si>
    <t>BR Cta. DEPOSITOS  Fac Cs Salud Proyecto Fondocyt   (010-251900</t>
  </si>
  <si>
    <t>BR Cta. DEPOSITOS Extensión Curna Samaná   (010-252037-2)</t>
  </si>
  <si>
    <t>BR Cta. DEPOSITOS Cur-Uasd Romana    (010-252036-4)</t>
  </si>
  <si>
    <t>BR Cta. DEPOSITOS UASD BANI PROY. FONDOCYT (960-135514-1)</t>
  </si>
  <si>
    <t>BR DEPOSITOS Fac. Ciencias Proy. FONDOCYT 2022(960-584503-8)</t>
  </si>
  <si>
    <t>BR DEPOSITOS Fac. Cs. Salud FONDOCYT 2022(960-584196-6)</t>
  </si>
  <si>
    <t>BR DEPOSITOS Fac. Agron. Proy. FONDOCYT 2022 (960-584200-0)</t>
  </si>
  <si>
    <t>BR DEPOSITOS Fac. Ing. Proy. FONDOCYT 2022 (960-587578-4)</t>
  </si>
  <si>
    <t>BR DEPOSITOS UASD Centro Azua (960-575294-9)</t>
  </si>
  <si>
    <t>BR DEPOSITOS UASD Santo Domingo Norte (960-603396-0)</t>
  </si>
  <si>
    <t>BR DEPOSITOS UASD Centro Monte Plata (960-642432-3)</t>
  </si>
  <si>
    <t>BR DEPOSITOSCs. Educac. Proy. FONDOCYT 2023 (960-686326-7)</t>
  </si>
  <si>
    <t>BR DEPOSITOS UASD Ofic. de Extension Cotui (960-685654-9)</t>
  </si>
  <si>
    <t>BR DEPOSITOS Fac. Human. Proy. Fondocyt 2023 (960-686883-3)</t>
  </si>
  <si>
    <t>BR DEPOSITOS Apoyo Clin. y Diag. Dr. Tejada F. (960-685649-3)</t>
  </si>
  <si>
    <t>UASD Centro Moca (960-709201-7)</t>
  </si>
  <si>
    <t>Uasd Santo Domingo Oeste (Los Alcarrizos) (960-709213-1)</t>
  </si>
  <si>
    <t>BR DEPOSITOS Uasd Jarabacoa (960-710446-9)</t>
  </si>
  <si>
    <t>Total</t>
  </si>
  <si>
    <t>Cuentas del Banco de Reservas Dolares- Euro Nota 7.3</t>
  </si>
  <si>
    <t>BR Cta. DEPOSITOS Cta. Dólar 275,856,00 convertidos a una tasa de 63,3035</t>
  </si>
  <si>
    <t>CUENTA EUROS Banreservas 94,689,95 convertidos a una tasa de 73,9489</t>
  </si>
  <si>
    <r>
      <rPr>
        <b/>
        <sz val="10"/>
        <color theme="1"/>
        <rFont val="Calibri"/>
      </rPr>
      <t xml:space="preserve">
Nota # 8 Cuentas por Cobrar a Corto Plazo
 </t>
    </r>
    <r>
      <rPr>
        <sz val="10"/>
        <color theme="1"/>
        <rFont val="Calibri"/>
      </rPr>
      <t xml:space="preserve">        Las Cuentas por Cobrar de la institución están clasificadas en dos grupos, en el orden siguiente:
1.        Las que están relacionadas directamente con personas. 
2.        Las relacionadas con Instituciones Inter-Universitarias. 
1)        El primer grupo se sub-clasifica en:
a)  Crédito para Formación Académica: Este sub-grupo está conformado por los valores que le han sido otorgados a estudiantes por concepto de Crédito Educativo para realizar sus estudios, comprometiéndose los mismos por medio de un contrato de crédito, debidamente firmado, a devolver los valores recibidos, al término de la carrera cursada tan pronto inicien el ejercicio de la misma. 
b) Cuentas por cobrar a Servidores: Dentro de estas tenemos las que están relacionadas con las Instituciones que han sido creadas por la Universidad para servir de apoyo a su función principal que es la actividad académica, así surgen el Economato Universitario, la Finca Experimental Agropecuaria de Engombe, los Laboratorios de Servicios para los Servidores y la comunidad en general. 
c) Cuentas por Cobrar A Personas: Esta sub clasificación incluye las Cuentas   por Cobrar de la Institución a sus servidores por los diferentes conceptos. </t>
    </r>
  </si>
  <si>
    <t>Cuentas por cobrar Crédito Cursos Especiales</t>
  </si>
  <si>
    <t>Cuentas por cobrar Crédito De Post-Grado y Maestría</t>
  </si>
  <si>
    <t>Cuentas por cobrar Crédito Educativo</t>
  </si>
  <si>
    <t>Cuentas por cobrar Crédito Por Servicios Académicos</t>
  </si>
  <si>
    <t>Cuentas por cobrar Crédito Otros Servicios Estudiantes</t>
  </si>
  <si>
    <t>Cuentas por cobrar Pagado De Mas</t>
  </si>
  <si>
    <t>Cuentas por cobrar Faltante A Cajeros</t>
  </si>
  <si>
    <t>Cuentas por cobrar Préstamo Personal</t>
  </si>
  <si>
    <t>Cuenta por Cobrar Crédito Servicios Medicos</t>
  </si>
  <si>
    <t>Cuenta por Cobrar Crédito Servicios Odontológico</t>
  </si>
  <si>
    <t>Terceros (por no entrega de Facturas)</t>
  </si>
  <si>
    <t>Avance por Contrato Remodelación (Empresas)</t>
  </si>
  <si>
    <t>Avance por Contrato Remodelación (Personas)</t>
  </si>
  <si>
    <t xml:space="preserve">Cuentas por Cobrar Préstamo Navideño </t>
  </si>
  <si>
    <r>
      <rPr>
        <b/>
        <sz val="10"/>
        <color theme="1"/>
        <rFont val="Calibri"/>
      </rPr>
      <t xml:space="preserve"> Nota # 9 Inventarios</t>
    </r>
    <r>
      <rPr>
        <sz val="10"/>
        <color theme="1"/>
        <rFont val="Calibri"/>
      </rPr>
      <t xml:space="preserve">
La cuenta inventario que se presenta en el balance general está conformada por todos los materiales y equipos adquiridos por la institución para el desarrollo de las labores académicas, de investigación, científicas y administrativas.
Los cuales han sido solicitados por diferentes dependencias para uso y stop de almacén encontrándose estos a la fecha de los estados financieros depositados en el almacén general y los depósitos de esas dependencias que desarrollan actividades financieras que le generan ingresos y ejecutan desembolsos.</t>
    </r>
  </si>
  <si>
    <t>Un detalle de las partidas de inventario al 31 de diciembre de 2025 y 2024 es como sigue:</t>
  </si>
  <si>
    <t>Inventario de  Almacén General</t>
  </si>
  <si>
    <t>Inventario de Odontología</t>
  </si>
  <si>
    <t>Inventario de Reactivos</t>
  </si>
  <si>
    <t>Inventario de Planta Física</t>
  </si>
  <si>
    <t>Inventario de Publicaciones</t>
  </si>
  <si>
    <t>Inventario de L A B O-U A S D</t>
  </si>
  <si>
    <t>Inventario CURSCEN-San Cristóbal-Economato</t>
  </si>
  <si>
    <t>Inventario de Instituto Geográfico Universitario</t>
  </si>
  <si>
    <t>Inventario de Comedor Universitario</t>
  </si>
  <si>
    <t>Inventario de Servicios Médicos</t>
  </si>
  <si>
    <t>Inventario de Curne - San Francisco - Economato</t>
  </si>
  <si>
    <t>Inventario de Curso - Barahona - Economato</t>
  </si>
  <si>
    <t>Inventario de Cure - Higüey - Economato</t>
  </si>
  <si>
    <t>Inventario de Curno - Mao - Economato</t>
  </si>
  <si>
    <t>Inventario de Curno - Santiago Rodríguez -Economato</t>
  </si>
  <si>
    <t>Inventario de Cursa - Santiago - Economato</t>
  </si>
  <si>
    <t>Inventario de Curna - Nagua - Economato</t>
  </si>
  <si>
    <t>Inventario de Curo - San Juan - Economato</t>
  </si>
  <si>
    <t>Inventario de Curce - Bonao - Economato</t>
  </si>
  <si>
    <t>Inventario de Curhama  - Hato Mayor</t>
  </si>
  <si>
    <t>Inventario de Cura Puerto Plata</t>
  </si>
  <si>
    <t>Inventario de Curve - La Vega</t>
  </si>
  <si>
    <t>Inventario de Curne - San Francisco - Cafetería</t>
  </si>
  <si>
    <t>Inventario de Cursa - Santiago - Cafetería</t>
  </si>
  <si>
    <t>Inventario de Curna Cafetería</t>
  </si>
  <si>
    <t>Inventario de Cura Cafetería</t>
  </si>
  <si>
    <t>Inventario de Curve Cafetería</t>
  </si>
  <si>
    <t>Inventario de Cursapen Almacén</t>
  </si>
  <si>
    <t>Inventario de Curso Ext. Bahoruco Independencia</t>
  </si>
  <si>
    <t>Inventario de Curce Cafetería</t>
  </si>
  <si>
    <t>Inventario de Curban-Bani-Economato</t>
  </si>
  <si>
    <t>Inventario de Curo-San Juan-Cafetería</t>
  </si>
  <si>
    <t>Inventario de  Curno-Mao-Cafetería</t>
  </si>
  <si>
    <t>Inventario Cursapem Cafetería</t>
  </si>
  <si>
    <t>Inventario Curso Cafetería</t>
  </si>
  <si>
    <t>El saldo que presenta la cuenta Inventario de Almacén General se debe a una dificultad que está presentando el sistema al momento de</t>
  </si>
  <si>
    <t xml:space="preserve">registrar las órdenes de compras, estamos en contacto con el Depto. de Tecnología para la solución del mismo. </t>
  </si>
  <si>
    <t>Un detalle de los pagos anticipados  al 31 de diciembre de 2025 y 2024 es como sigue:</t>
  </si>
  <si>
    <t xml:space="preserve">Descripción                                                                                  </t>
  </si>
  <si>
    <t>Anticipo en compras</t>
  </si>
  <si>
    <t>Gastos Pagado por Equipos Autonomotriz y de Transporte</t>
  </si>
  <si>
    <t>Gastos Pagado por Adelantado Edificaciones</t>
  </si>
  <si>
    <t>Gastos Pagados por Adelantado Alquiler</t>
  </si>
  <si>
    <t>Gastos Pagados por Adelantado Membresía</t>
  </si>
  <si>
    <t>Nota # 11 Inversiones a Corto Plazo</t>
  </si>
  <si>
    <t>El balance que aparece en este renglón es de los Certificado Financiero en el Banco de Reservas, que se presentaba
en el renglón de efectivo y fué reclasificado.</t>
  </si>
  <si>
    <t>Se aperturaron dos certificados financieros en</t>
  </si>
  <si>
    <t>Certificado número</t>
  </si>
  <si>
    <t>Monto</t>
  </si>
  <si>
    <t>*</t>
  </si>
  <si>
    <t>Fecha de Vencimiento 23/01/2026</t>
  </si>
  <si>
    <t>Fecha de Vencimiento 15/04/2026</t>
  </si>
  <si>
    <t>Nota: Este Certificado Financiero fue Renovado. 
Vigente</t>
  </si>
  <si>
    <t>Certificados Financieros Banco de Reservas</t>
  </si>
  <si>
    <r>
      <rPr>
        <b/>
        <sz val="10"/>
        <color theme="1"/>
        <rFont val="Calibri"/>
      </rPr>
      <t>Nota # 12 Cuentas por Cobrar a Largo Plazo</t>
    </r>
    <r>
      <rPr>
        <sz val="10"/>
        <color theme="1"/>
        <rFont val="Calibri"/>
      </rPr>
      <t xml:space="preserve">, Representa las cuentas por Cobrar a Largo Plazo al Banco de Reserva,  por los préstamos que esta Institución efectúa de manera individual a servidores de la UASD, el cual cobra mensualmente en cuotas que incluyen capital, comisiones e intereses de los fondos depositados por esta Institución, y esta a su vez aplica los descuentos, por vía de nómina en la misma proporción a los servidores beneficiados.
</t>
    </r>
  </si>
  <si>
    <t>El balance que presentan los préstamos Empleado Feliz y de Vivienda del Banco de Reservas corresponden a cuentas por cobrar que algunos servidores mantienen con la institucion por este concepto.</t>
  </si>
  <si>
    <t>Un detalle de las partidas de cuentas por cobrar a largo plazo  al 31 de diciembre de 2025 y 2024 es como sigue:</t>
  </si>
  <si>
    <t>Cuentas por cobrar Préstamos Empleado Feliz</t>
  </si>
  <si>
    <t>Cuentas por cobrar Préstamo Para Vivienda B. R.</t>
  </si>
  <si>
    <t>Cuentas por cobrar COOEPROUASD</t>
  </si>
  <si>
    <t>Cuentas por cobrar ASODEMU</t>
  </si>
  <si>
    <t>Cuentas por cobrar FED</t>
  </si>
  <si>
    <t>Cuentas por cobrar A R S UASD</t>
  </si>
  <si>
    <t>Cuentas por cobrar Pagado De Más (Inst Y Empresas)</t>
  </si>
  <si>
    <t>Cuentas por cobrar Economato Universitario</t>
  </si>
  <si>
    <t>Cuentas por cobrar Finca Experimental Engombe</t>
  </si>
  <si>
    <t>Cuentas por cobrar F A P R O U A S D</t>
  </si>
  <si>
    <t>Cuentas por cobrar Inmobiliaria UASD</t>
  </si>
  <si>
    <t>Cuentas por Cobrar Red de Cafeterías</t>
  </si>
  <si>
    <t>Cuentas por Cobrar  Avance en Compra de Servicios</t>
  </si>
  <si>
    <t>Cuentas por Cobrar Avance por Remodelacion</t>
  </si>
  <si>
    <t>Total Préstamos por Cobrar L/P</t>
  </si>
  <si>
    <r>
      <rPr>
        <b/>
        <sz val="10"/>
        <color theme="1"/>
        <rFont val="Calibri"/>
      </rPr>
      <t>Nota # 14  Otros Activos No Corrientes</t>
    </r>
    <r>
      <rPr>
        <sz val="10"/>
        <color theme="1"/>
        <rFont val="Calibri"/>
      </rPr>
      <t xml:space="preserve">
Esta cuenta incluye los valores en efectivo entregado como fianza a compañía de servicios legalmente establecida que lo exigen como requisito para instalar
 el servicio solicitado, como son: las de energía eléctrica, corporación del acueducto y alcantarillado (CAASD). Fianza por concepto de arrendamiento de locales, teléfonos y otros.</t>
    </r>
  </si>
  <si>
    <t>Un detalle de los activos intangibles al 31 de diciembre de 2025 y 2024 es como sigue:</t>
  </si>
  <si>
    <t xml:space="preserve"> Descripción                                                                                  </t>
  </si>
  <si>
    <t>Depósito y Fianzas Varias</t>
  </si>
  <si>
    <t>Depósito y Fianzas Energía Eléctrica</t>
  </si>
  <si>
    <t>Depósito y Fianzas Arrendamiento de Locales</t>
  </si>
  <si>
    <r>
      <rPr>
        <b/>
        <sz val="10"/>
        <color theme="1"/>
        <rFont val="Calibri"/>
      </rPr>
      <t>Nota # 15 Cuentas por Pagar a Corto Plazo</t>
    </r>
    <r>
      <rPr>
        <sz val="10"/>
        <color theme="1"/>
        <rFont val="Calibri"/>
      </rPr>
      <t xml:space="preserve">
Este balance lo conforman el conjunto de los balances individuales de las diferentes cuentas por pagar, que funcionan en la UASD como son: (sector privado, personal docente y administrativo, proveedores de unidades especializadas y las instituciones públicas), la disminución en el caso de las cuentas por cobrar instituciones pública, se debe a la corrección del balance de las empresas energéticas, el monto con el que aparece este rubro, corresponde a la facturación del mes de diciembre 2025 de las empresas Edesur por RD$4,611,332,53 y Edeeste por RD$1,848,561,33.                                                                                                                                                                                                                                                                                                                                                                                                                                                                  El saldo que presenta Cuentas por pagar Acumulación en Compras se debe a una dificultad que está presentando el sistema al momento de registrar las órdenes de compras, estamos en contacto con el Depto. de Tecnología para la solución del mismo.                </t>
    </r>
  </si>
  <si>
    <t>Un detalle de las cuentas por pagar a corto plazo  al 31 de diciembre de 2025 y 2024 es como sigue:</t>
  </si>
  <si>
    <t>Cuentas Por Pagar Servidores Académicos</t>
  </si>
  <si>
    <t>Cuentas Por Pagar Servidores Administrativos</t>
  </si>
  <si>
    <t>Cuentas por pagar Servicios Personales</t>
  </si>
  <si>
    <t>Cuentas por pagar Acumulación en Compras</t>
  </si>
  <si>
    <t>Cuentas por pagar Plan De Viviendas</t>
  </si>
  <si>
    <t>Cuentas por pagar Servidor Fondos Descentralizados</t>
  </si>
  <si>
    <t>Cuentas por pagar Sector Privado</t>
  </si>
  <si>
    <t>Cuentas por pagar Proveedor Unidades Especializadas</t>
  </si>
  <si>
    <t>Cuentas por pagar Instituciones Públicas</t>
  </si>
  <si>
    <r>
      <rPr>
        <b/>
        <sz val="10"/>
        <color theme="1"/>
        <rFont val="Calibri"/>
      </rPr>
      <t>Nota # 16 Retenciones y Acumulaciones por Pagar</t>
    </r>
    <r>
      <rPr>
        <sz val="10"/>
        <color theme="1"/>
        <rFont val="Calibri"/>
      </rPr>
      <t xml:space="preserve">  
</t>
    </r>
  </si>
  <si>
    <t>Un detalle de las retenciones y acumulaciones por pagar   al 31 de diciembre de 2025 y 2024 es como sigue:</t>
  </si>
  <si>
    <t>Retenciones por pagar   Economato Universitario</t>
  </si>
  <si>
    <t>Retenciones por pagar Bienes Nacionales</t>
  </si>
  <si>
    <t>Retención por pagar Federación de Estudiantes Universitarios</t>
  </si>
  <si>
    <t>Retenciones por pagar COOEPROUASD (Prést. Navideño)</t>
  </si>
  <si>
    <t>Retenciones por pagar ASOBET</t>
  </si>
  <si>
    <t>Retenciones por pagar ARS-UASD</t>
  </si>
  <si>
    <t>Retenciones por Pagar Préstamos para Vehículos B. R.</t>
  </si>
  <si>
    <t>Retenciones por pagar Pensiones Alimenticias</t>
  </si>
  <si>
    <t>Retenciones por pagar Fundación De Crédito Educativo</t>
  </si>
  <si>
    <t>Nota# 17 Otros pasivos corrientes</t>
  </si>
  <si>
    <t>Corresponde a los depósitos de terceros que realiza la institución para su operatividad.</t>
  </si>
  <si>
    <t>Un detalle de otros pasivos corrientes   al 31 de diciembre de 2025 y 2024 es como sigue:</t>
  </si>
  <si>
    <t>Cuentas por pagar Instituciones Privadas</t>
  </si>
  <si>
    <t>Personas</t>
  </si>
  <si>
    <r>
      <rPr>
        <b/>
        <sz val="10"/>
        <color theme="1"/>
        <rFont val="Calibri"/>
      </rPr>
      <t>Nota# 18 Otros pasivos no corrientes</t>
    </r>
    <r>
      <rPr>
        <sz val="10"/>
        <color theme="1"/>
        <rFont val="Calibri"/>
      </rPr>
      <t xml:space="preserve">
 1) Estas cuentas surgen del movimiento operacional interno. Este grupo están conformados por organismos y dependencias Inter-Universitarias tal como se describe  en los Estados Financieros.  
2) Otras Retenciones por pagar acumuladas: agrupa varias subcuentas que, por el momento, no representan exigibilidad inmediata a la Institución, razón por la cual se colocan bajo esta denominación, después de haber sido reclasificadas para fines de presentación en el balance general. .</t>
    </r>
  </si>
  <si>
    <t>Un detalle de la cuenta  otros pasivos no corrientes al 31 de diciembre  de 2025 y 2024 es como sigue:</t>
  </si>
  <si>
    <t>Cuentas por pagar F E D</t>
  </si>
  <si>
    <t>Cuentas por pagar A S O D E M U</t>
  </si>
  <si>
    <t>Cuentas por pagar F A P R O U A S D</t>
  </si>
  <si>
    <t>Cuentas por pagar COOEPROU A S D</t>
  </si>
  <si>
    <t>Cuentas por pagar Economato Universitario</t>
  </si>
  <si>
    <t>Cuentas por pagar Editora Universitaria</t>
  </si>
  <si>
    <t>Cuentas por pagar Inmobiliaria Uasd</t>
  </si>
  <si>
    <t>Cuentas por pagar Prestamos Plan De Retiro</t>
  </si>
  <si>
    <t>Cuentas por pagar Mixtas</t>
  </si>
  <si>
    <t>Retenciones por pagar Impuesto Sobre La Renta (Ley 11-92)</t>
  </si>
  <si>
    <t>Retenciones por pagar Fundación Universidad Primada</t>
  </si>
  <si>
    <t>Retenciones por pagar Comisión Terrenos</t>
  </si>
  <si>
    <t>Retenciones por pagar Impuestos</t>
  </si>
  <si>
    <t>Retención 5% a proveedores</t>
  </si>
  <si>
    <r>
      <rPr>
        <b/>
        <sz val="10"/>
        <color theme="1"/>
        <rFont val="Calibri"/>
      </rPr>
      <t>Nota # 19 Activos Netos/Patrimonio</t>
    </r>
    <r>
      <rPr>
        <sz val="10"/>
        <color theme="1"/>
        <rFont val="Calibri"/>
      </rPr>
      <t xml:space="preserve">
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30/06/2022,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Es importante señalar que a través de un acuerdo inter-institucional con la dirección de catastro nacional se está haciendo un avaluó a los inmuebles de la institución.
Actualmente en estos informes al 30 de junio del 2022 el patrimonio presenta un saldo en rojo por el monto de RD$ (4,018,807,643.35) cuatro mil dieciocho millones ochocientos siete mil seiscientos cuarenta y tres con treinta y cinco centavos.</t>
    </r>
  </si>
  <si>
    <t xml:space="preserve">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31/12/2025,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t>
  </si>
  <si>
    <t>Capital Inicial</t>
  </si>
  <si>
    <t>Reserva para 5% Préstamo Navideño</t>
  </si>
  <si>
    <t>Reserva Para Fondo Préstamo a Servidores Br</t>
  </si>
  <si>
    <t>Reserva Para Fondo Préstamo Plan de Retiro</t>
  </si>
  <si>
    <t>Reserva Préstamos a Servidores (B.R 1%)</t>
  </si>
  <si>
    <t>Seguro de Vida Préstamo Empleado Feliz B. R</t>
  </si>
  <si>
    <t xml:space="preserve">Resultados positivos (ahorro)/negativo (desahorro)
</t>
  </si>
  <si>
    <t>Resultado Acumulado</t>
  </si>
  <si>
    <t>Nota # 20  Ingresos por transacciones con contraprestaciones</t>
  </si>
  <si>
    <t>Un detalle de los ingresos por transacciones con contraprestaciones al 31  de diciembre de 2025 y 2024 es como sigue:</t>
  </si>
  <si>
    <t>Aportes e Ingresos Corrientes Matriculación</t>
  </si>
  <si>
    <t>Aportes e Ingresos Corrientes Reinscripción</t>
  </si>
  <si>
    <t>Aportes e Ingresos Corrientes Exámenes Extraordinarios</t>
  </si>
  <si>
    <t>Aportes e Ingresos Corrientes Exámenes Especiales</t>
  </si>
  <si>
    <t>Aportes e Ingresos Corrientes Investiduras</t>
  </si>
  <si>
    <t>Récord Notas Acumuladas (Uso Interno)</t>
  </si>
  <si>
    <t>Récord Oficial De Notas</t>
  </si>
  <si>
    <t>Cursos Especiales</t>
  </si>
  <si>
    <t>Internados</t>
  </si>
  <si>
    <t>Constancia De Inscripción</t>
  </si>
  <si>
    <t>Revalida De Título</t>
  </si>
  <si>
    <t>Tarjeta De Identificación (Carnet)</t>
  </si>
  <si>
    <t>Reingreso y Carnet</t>
  </si>
  <si>
    <t>Transferencia</t>
  </si>
  <si>
    <t>Derecho A Tesis</t>
  </si>
  <si>
    <t>Cursos Monográficos</t>
  </si>
  <si>
    <t>Legalizaciones</t>
  </si>
  <si>
    <t>Cursos De Post-Grado</t>
  </si>
  <si>
    <t>Carta Constancia</t>
  </si>
  <si>
    <t>Otros Ingresos</t>
  </si>
  <si>
    <t>Carta Finalización Con Tesis</t>
  </si>
  <si>
    <t>Carta Finalización Sin Tesis</t>
  </si>
  <si>
    <t>Carta Exequatur</t>
  </si>
  <si>
    <t>Certificado De Título</t>
  </si>
  <si>
    <t>Carta Ultima Materia</t>
  </si>
  <si>
    <t>Carta De Anillo</t>
  </si>
  <si>
    <t>Reconocimiento De Titulo</t>
  </si>
  <si>
    <t>Convalidación Asignaturas</t>
  </si>
  <si>
    <t>Récord Oficial Envió A La Mescyt</t>
  </si>
  <si>
    <t>Programas De Las Asignaturas</t>
  </si>
  <si>
    <t>Fotocopia Documentos Académicos</t>
  </si>
  <si>
    <t>Cambio De Sede</t>
  </si>
  <si>
    <t>Duplicado De Diploma</t>
  </si>
  <si>
    <t>Corrección De Datos Documentos</t>
  </si>
  <si>
    <t>Plan de Estudios Impresos</t>
  </si>
  <si>
    <t>Cursos Tutorías</t>
  </si>
  <si>
    <t>Derecho A Titulo De Post-Grado</t>
  </si>
  <si>
    <t>Listado De Egresado</t>
  </si>
  <si>
    <t>Anti plagio</t>
  </si>
  <si>
    <t>Matriculacion Postgrado</t>
  </si>
  <si>
    <t>Reinscripcion Postgrado</t>
  </si>
  <si>
    <t>RevaInvestidora Postgrado</t>
  </si>
  <si>
    <t>Revaliday Convalidaciones Postgrado</t>
  </si>
  <si>
    <t>Diploma</t>
  </si>
  <si>
    <t>Retiro de Asignatura</t>
  </si>
  <si>
    <t>Solicitud de Grado</t>
  </si>
  <si>
    <t>Cursos de Educación Continuada</t>
  </si>
  <si>
    <t>Cursos Monografía Fac Humanidades</t>
  </si>
  <si>
    <t>Cursos Monografía Fac Ciencias</t>
  </si>
  <si>
    <t>Cursos Monografía Fac Cs Económicas y sociales</t>
  </si>
  <si>
    <t>Cursos Monografía Fac Cs Jurídicas y Políticas</t>
  </si>
  <si>
    <t>Cursos Monografía Fac Ing. y Arquitectura</t>
  </si>
  <si>
    <t>Cursos Monografía Fac Cs de la Salud</t>
  </si>
  <si>
    <t>Carta Exequatur Envió A La Mescyt</t>
  </si>
  <si>
    <t>Certificado Titulo Envió A La Mescyt</t>
  </si>
  <si>
    <t>Legalización Titulo Envió A La Mescyt</t>
  </si>
  <si>
    <t>Maestría Humanidades</t>
  </si>
  <si>
    <t>Maestría Ciencias</t>
  </si>
  <si>
    <t>Maestría Cs Económicas</t>
  </si>
  <si>
    <t>Maestría Cs Jurídicas</t>
  </si>
  <si>
    <t>Aportes e Ingresos Corrientes Maestría Ing. y Arquitectura</t>
  </si>
  <si>
    <t>Aportes e Ingresos Corrientes Maestría Medicina</t>
  </si>
  <si>
    <t>Educación Física y Deporte</t>
  </si>
  <si>
    <t>Aportes e Ingresos Corrientes Derecho de Admisión</t>
  </si>
  <si>
    <t>Aportes e Ingresos Corrientes Residencia Medica</t>
  </si>
  <si>
    <t>Aportes e Ingresos Corrientes Contribuciones</t>
  </si>
  <si>
    <t>Aportes e Ingresos Corrientes Orientación Profesional</t>
  </si>
  <si>
    <t>Aportes e Ingresos Corrientes Biblioteca Central 2003-142</t>
  </si>
  <si>
    <t>Aportes e Ingresos Corrientes Cursos Monografía Fac De Artes</t>
  </si>
  <si>
    <t>Aportes e Ingresos Corrientes Maestría Artes</t>
  </si>
  <si>
    <t>Aportes e Ingresos Corrientes Doctorado</t>
  </si>
  <si>
    <t>Aportes e Ingresos Corrientes Cargas Horarias</t>
  </si>
  <si>
    <t>Aportes e Ingresos Corrientes Otros Derechos Acad. Postg y M</t>
  </si>
  <si>
    <t>Aportes e Ingresos Corrientes Cursos Monografía Fac  Educación</t>
  </si>
  <si>
    <t>Aportes e Ingresos Corrientes Maestría de Educación</t>
  </si>
  <si>
    <t>Aportes e Ingresos Corrientes Constancia De Graduando</t>
  </si>
  <si>
    <t>Aportes e Ingresos Corrientes Constancia De Equivalencia</t>
  </si>
  <si>
    <t>Aportes e Ingresos Corrientes Escala de Calificaciones</t>
  </si>
  <si>
    <t>Aportes e Ingresos Corrientes Firma de Documentos</t>
  </si>
  <si>
    <t>Aportes e Ingresos Corrientes Monográficos y Maestría sin Identificar</t>
  </si>
  <si>
    <t>Busqueda de Matricula</t>
  </si>
  <si>
    <t>Kit de Fotografia RD</t>
  </si>
  <si>
    <t>Foto Libro Graduando RD</t>
  </si>
  <si>
    <t>Vestimenta RD</t>
  </si>
  <si>
    <t>Fianza Devoluvion Vest. RD</t>
  </si>
  <si>
    <t>Prueba Psicologica</t>
  </si>
  <si>
    <t>Tesis Facultad de Ciencias</t>
  </si>
  <si>
    <t>Prueba Facultad de Agronomia y Veterinaria</t>
  </si>
  <si>
    <t>Cursos Extracurriculares Fac. Ciencias</t>
  </si>
  <si>
    <t>Derechos Académicos (Dólares)</t>
  </si>
  <si>
    <t>Derechos Académicos (Euros)</t>
  </si>
  <si>
    <t>Aportes e Ingresos Corrientes Raciones Alimenticias</t>
  </si>
  <si>
    <t>Aportes e Ingresos Corrientes Venta De Mapas</t>
  </si>
  <si>
    <t>Aportes e Ingresos Corrientes Servicios Geograficos</t>
  </si>
  <si>
    <t>Aportes e Ingresos Corrientes Servicios Analíticos</t>
  </si>
  <si>
    <t>Aportes e Ingresos Corrientes Análisis Clínico De Laboratorio</t>
  </si>
  <si>
    <t>Aportes e Ingresos Corrientes Servicios De Impresión</t>
  </si>
  <si>
    <t>Aportes e Ingresos Corrientes Venta De Libros Y Folletos</t>
  </si>
  <si>
    <t>Aportes e Ingresos Corrientes Servicios De Encuadernación</t>
  </si>
  <si>
    <t>Aportes e Ingresos Corrientes Servicios Odontológicos</t>
  </si>
  <si>
    <t>Aportes e Ingresos Corrientes Venta De Productos Agropecuaria</t>
  </si>
  <si>
    <t>Aportes e Ingresos Corrientes Examen Medico</t>
  </si>
  <si>
    <t>Aportes e Ingresos Corrientes Economato Universitario</t>
  </si>
  <si>
    <t>Aportes e Ingresos Corrientes Servicios Fotocopias</t>
  </si>
  <si>
    <t>Aportes e Ingresos Corrientes Otros Ingresos</t>
  </si>
  <si>
    <t>Aportes e Ingresos Corrientes Certificados Médicos</t>
  </si>
  <si>
    <t>Aportes e Ingresos Corrientes Servicios Sismológico</t>
  </si>
  <si>
    <t>Aportes e Ingresos Corrientes Servicios De Asesoría</t>
  </si>
  <si>
    <t>Aportes e Ingresos Corrientes Cafetería</t>
  </si>
  <si>
    <t>Aportes e Ingresos Corrientes Fumigacion</t>
  </si>
  <si>
    <t>Aportes e Ingresos Corrientes Terrenos</t>
  </si>
  <si>
    <t>Aportes e Ingresos Corrientes Vallas</t>
  </si>
  <si>
    <t>Aportes e Ingresos Corrientes Locales</t>
  </si>
  <si>
    <t>Aportes e Ingresos Corrientes Alquileres de Equipos</t>
  </si>
  <si>
    <t>Aportes e Ingresos Corrientes Residencia Estudiantil</t>
  </si>
  <si>
    <t>Aportes e Ingresos Corrientes Alquileres Vestuarios</t>
  </si>
  <si>
    <t>Aportes e Ingresos Corrientes Alquileres Cafeterias</t>
  </si>
  <si>
    <t>Aportes e Ingresos Corrientes Otros</t>
  </si>
  <si>
    <r>
      <rPr>
        <b/>
        <sz val="10"/>
        <color theme="1"/>
        <rFont val="Calibri"/>
      </rPr>
      <t>Nota # 21 Transferencias y Donaciones</t>
    </r>
    <r>
      <rPr>
        <sz val="10"/>
        <color theme="1"/>
        <rFont val="Calibri"/>
      </rPr>
      <t xml:space="preserve">
Esta cuenta está compuesta por las transferencias, donaciones e ingresos por servicios los cuales detallamos:   subvenciones y donaciones que comprenden en su conjunto los ingresos que recibe la institución.  Las donaciones están comprendidas en los siguientes renglones: 
</t>
    </r>
  </si>
  <si>
    <t>Un detalle de los ingresos por transferencias y donaciones  al 31  de diciembre de 2025 y 2024 es como sigue:</t>
  </si>
  <si>
    <t>Aportes e Ingresos Corrientes Donaciones De Personas</t>
  </si>
  <si>
    <t xml:space="preserve">Aportes e Ingresos Corrientes Donaciones De Instituciones Publicas </t>
  </si>
  <si>
    <t>Aportes e Ingresos Corrientes Donaciones De Empresas</t>
  </si>
  <si>
    <t>Aportes e Ingresos Corrientes Transferencias del Gobierno Central</t>
  </si>
  <si>
    <t>Aportes e Ingresos de Capital Transferencias del Gobierno Central</t>
  </si>
  <si>
    <t>Aportes e Ingresos Corrientes FONDOCYT</t>
  </si>
  <si>
    <t>Aportes e Ingresos Corrientes para Estudios y Capacitación</t>
  </si>
  <si>
    <t>Aportes e Ingresos Corrientes Extraord. (Energía y Elect.)</t>
  </si>
  <si>
    <t>Aportes e Ingresos Corrientes Otras Transferencias Recibidas</t>
  </si>
  <si>
    <t xml:space="preserve">Nota # 22 Recargos, multas y otros ingresos </t>
  </si>
  <si>
    <t>Un detalle del ingreso por los recargos, multas y otros ingresos   al 31 de diciembre de 2025 y 2024 es como sigue:</t>
  </si>
  <si>
    <t>Aportes e Ingresos Corrientes Intereses Depósitos A Plazo Fi</t>
  </si>
  <si>
    <t>Aportes e Ingresos Corrientes Comisiones Por Ventas</t>
  </si>
  <si>
    <t>Aportes e Ingresos Corrientes Reintegros</t>
  </si>
  <si>
    <t>Aportes e Ingresos Corrientes  Devoluciones</t>
  </si>
  <si>
    <t>Aportes e Ingresos Corrientes  Devoluciones (Dólares)</t>
  </si>
  <si>
    <t>Aportes e Ingresos Corrientes Multas</t>
  </si>
  <si>
    <t>Aportes e Ingresos Corrientes Pagado De Mas</t>
  </si>
  <si>
    <t>Aportes e Ingresos Corrientes Fdo Prestamos A Servidores Br</t>
  </si>
  <si>
    <t>Aportes e Ingresos Corrientes Sobrante A Cajeros</t>
  </si>
  <si>
    <t>Aportes e Ingresos Corrientes Sobrante A Cajero Dólares</t>
  </si>
  <si>
    <t>Aportes e Ingresos Corrientes Sobrante A Cajero Caja Chica</t>
  </si>
  <si>
    <t>Aportes e Ingresos Corrientes Venta De Chatarras</t>
  </si>
  <si>
    <t>Aportes e Ingresos Corrientes Intereses Credito Educativo</t>
  </si>
  <si>
    <t>Aportes e Ingresos Corrientes Recup Credito Educativo</t>
  </si>
  <si>
    <t>Aportes e Ingresos Corrientes Donaciones</t>
  </si>
  <si>
    <t>Aportes e Ingresos Corrientes Donaciones de Personas en el Pais</t>
  </si>
  <si>
    <t>Aportes e Ingresos Corrientes Donaciones Procedentes Del Exterior</t>
  </si>
  <si>
    <t xml:space="preserve">Aportes e Ingresos Corrientes Faltante Sobrante Caja Chica </t>
  </si>
  <si>
    <t xml:space="preserve">                                                                                                         </t>
  </si>
  <si>
    <t>Nota # 23 Ganancias por Diferencias Cambiarias</t>
  </si>
  <si>
    <t>Un detalle de las diferencias cambiarias  al  31 de Diciembre de 2025 y 2024 es como sigue:</t>
  </si>
  <si>
    <t xml:space="preserve">Ganancia en Diferencias Cambiarias </t>
  </si>
  <si>
    <t xml:space="preserve"> Nota # 24 Sueldos, Salarios y beneficios a empleados</t>
  </si>
  <si>
    <t>Un detalle de las cuentas sueldos, salarios, beneficios a empleados al 31 de diciembre 2025 y 2024 es como sigue:</t>
  </si>
  <si>
    <t xml:space="preserve">   24    Sueldos, Salarios y beneficios a empleados</t>
  </si>
  <si>
    <t xml:space="preserve">   24.1 Pensiones y  Jubilaciones</t>
  </si>
  <si>
    <t xml:space="preserve">   24.2 Seguro Médico Pagos por Contribucion a la Seguridad Social</t>
  </si>
  <si>
    <t xml:space="preserve">Descripción                                                                                       </t>
  </si>
  <si>
    <t>Sueldos Fijos Administrativos</t>
  </si>
  <si>
    <t>Sueldos Fijos Académicos</t>
  </si>
  <si>
    <t>Sueldos no Fijos Administrativos</t>
  </si>
  <si>
    <t>Sueldos no Fijos Académicos</t>
  </si>
  <si>
    <t>Sueldos Extras</t>
  </si>
  <si>
    <t>Incentivos</t>
  </si>
  <si>
    <t>Jornales</t>
  </si>
  <si>
    <t>Honorarios Profesionales</t>
  </si>
  <si>
    <t>Honorarios por Servicios Técnicos</t>
  </si>
  <si>
    <t>Dietas en el País</t>
  </si>
  <si>
    <t>Dietas en el Exterior</t>
  </si>
  <si>
    <t>Gastos de Representación en el País</t>
  </si>
  <si>
    <t>Gastos de Representación en el Exterior</t>
  </si>
  <si>
    <t>Regalía o Sueldo Navideño</t>
  </si>
  <si>
    <t>Otros</t>
  </si>
  <si>
    <t>Ayuda a Servidores Universitarios</t>
  </si>
  <si>
    <t>Donaciones</t>
  </si>
  <si>
    <t>Premios</t>
  </si>
  <si>
    <t>Eventos</t>
  </si>
  <si>
    <t>Perdida</t>
  </si>
  <si>
    <t>Cooperativas</t>
  </si>
  <si>
    <t>Becas Universitarias Internas</t>
  </si>
  <si>
    <t>Becas Universitarias Externas</t>
  </si>
  <si>
    <t>Becas de Perfeccionamiento Profesional</t>
  </si>
  <si>
    <t>Becas de Entrenamiento y Capacitación</t>
  </si>
  <si>
    <t>Participación Eventos</t>
  </si>
  <si>
    <t xml:space="preserve">Rembolsos </t>
  </si>
  <si>
    <t xml:space="preserve"> Nota # 24.1 Pensiones y Jubilaciones</t>
  </si>
  <si>
    <t>Pensiones y  Jubilaciones</t>
  </si>
  <si>
    <t>Nota # 24.2    24.2 Seguro Médico Pagos por Contribucion a la Seguridad Social</t>
  </si>
  <si>
    <t>Seguro Médico Pagos por Contribucion a la Seguridad Social</t>
  </si>
  <si>
    <t xml:space="preserve">                                                                                                                 </t>
  </si>
  <si>
    <t xml:space="preserve"> Nota # 25 Subvenciones y otros pagos por transferencia</t>
  </si>
  <si>
    <t>Ayuda a Estudiantes</t>
  </si>
  <si>
    <t>Aportes a Instituciones Sin Fines de Lucro</t>
  </si>
  <si>
    <t>Subv a Instituciones del Sector Privado</t>
  </si>
  <si>
    <t>Internacionales</t>
  </si>
  <si>
    <t>Nota # 26 Suministro y materiales para consumo</t>
  </si>
  <si>
    <t>Un detalle de los gastos de suministro y materiales para consumo al  31 de diciembre de 2025 y 2024 es como sigue:</t>
  </si>
  <si>
    <t xml:space="preserve">Descripción                                                                                 </t>
  </si>
  <si>
    <t>Alimentos para Humanos</t>
  </si>
  <si>
    <t>Alimentos para Animales</t>
  </si>
  <si>
    <t>Productos Agroforestales</t>
  </si>
  <si>
    <t>Carbón Mineral</t>
  </si>
  <si>
    <t>Minerales Metálicos</t>
  </si>
  <si>
    <t>Piedra Arcilla y Arena</t>
  </si>
  <si>
    <t>Otros Minerales No Metálicos</t>
  </si>
  <si>
    <t>Hilados y Telas</t>
  </si>
  <si>
    <t>Acabados Y Textiles</t>
  </si>
  <si>
    <t>Prenda de Vestir</t>
  </si>
  <si>
    <t>Calzados</t>
  </si>
  <si>
    <t>Papel de Escritorio</t>
  </si>
  <si>
    <t>Productos de Papel y Cartón</t>
  </si>
  <si>
    <t>Productos de Artes Gráficos</t>
  </si>
  <si>
    <t>Libros , Revistas y Periódicos</t>
  </si>
  <si>
    <t>Textos de Enseñanza</t>
  </si>
  <si>
    <t>Especies Timbradas y Valoradas</t>
  </si>
  <si>
    <t>Cueros y Pieles</t>
  </si>
  <si>
    <t>Artículos de Cuero</t>
  </si>
  <si>
    <t>Neumáticos y Cámara de Aire</t>
  </si>
  <si>
    <t>Artículos de Caucho</t>
  </si>
  <si>
    <t>Sustancias Químicas</t>
  </si>
  <si>
    <t>Combustibles y Lubricantes</t>
  </si>
  <si>
    <t>Abonos y Fertilizantes</t>
  </si>
  <si>
    <t>Insecticidas, Fumigantes y Otros</t>
  </si>
  <si>
    <t>Productos Medicinales y Farmacéuticos</t>
  </si>
  <si>
    <t>Tintes, Pintura y Colorantes</t>
  </si>
  <si>
    <t>Productos Plásticos y Nylon</t>
  </si>
  <si>
    <t>Productos Fotográficos</t>
  </si>
  <si>
    <t>Productos Magnéticos</t>
  </si>
  <si>
    <t>Productos Químicos de Limpieza e Higiene</t>
  </si>
  <si>
    <t>Productos Químicos Adhesivos</t>
  </si>
  <si>
    <t>Productos para uso de Laboratorio y Afines</t>
  </si>
  <si>
    <t>Productos de Arcilla</t>
  </si>
  <si>
    <t>Producto de Vidrio</t>
  </si>
  <si>
    <t>Productos de Loza y Porcelana</t>
  </si>
  <si>
    <t>Productos de Cemento, Cal y Yeso</t>
  </si>
  <si>
    <t>Producto de Cemento y Asbesto</t>
  </si>
  <si>
    <t>Productos Siderúrgicos  Férricos</t>
  </si>
  <si>
    <t>Productos Siderúrgicos No Férricos</t>
  </si>
  <si>
    <t>Estructuras Metálicas Acabadas</t>
  </si>
  <si>
    <t>Herramientas  y Respuestas Menores</t>
  </si>
  <si>
    <t>Cerrajerías</t>
  </si>
  <si>
    <t>Griferías</t>
  </si>
  <si>
    <t>Útiles de Limpieza</t>
  </si>
  <si>
    <t>Útiles de Escritorio ,Oficina y Enseñanza</t>
  </si>
  <si>
    <t>Útiles Menores, Médicos Quirúrgicos</t>
  </si>
  <si>
    <t>Útiles Deportivos y Recreativos</t>
  </si>
  <si>
    <t>Útiles de Cocina y Comedor</t>
  </si>
  <si>
    <t>Productos Eléctricos Y Afines</t>
  </si>
  <si>
    <t>Materiales para Experimentos</t>
  </si>
  <si>
    <t>Red de Cafeterías SEDE</t>
  </si>
  <si>
    <t>Cafeterías Centros Regionales</t>
  </si>
  <si>
    <t>Economatos Centros Regionales</t>
  </si>
  <si>
    <t xml:space="preserve"> </t>
  </si>
  <si>
    <t>Nota # 27 Gasto de depreciación y amortización</t>
  </si>
  <si>
    <t>Un detalle de la depreciación, la cual fue calculada por estimación de acuerdo al procedimiento.</t>
  </si>
  <si>
    <t>Gastos Corrientes de Depreciación Categoría 1</t>
  </si>
  <si>
    <t>Gastos Corrientes de Depreciación Categoría 2</t>
  </si>
  <si>
    <t>Gastos Corrientes de Depreciación Categoría 3</t>
  </si>
  <si>
    <t xml:space="preserve">Nota# 28 Gastos Financieros </t>
  </si>
  <si>
    <t>Esta partida corresponde a los gastos por servicios, y comisiones e impuesto 0,15% del Banco de Reservas Dominicano.</t>
  </si>
  <si>
    <t>Un detalle de los gastos financieros   al  31 de diciembre de 2025 y 2024 es como sigue:</t>
  </si>
  <si>
    <t xml:space="preserve"> Servicios y Comisiones Bancarias</t>
  </si>
  <si>
    <t>Nota # 29 Otros Gastos</t>
  </si>
  <si>
    <t>Un detalle de la cuenta subvenciones y otros pagos por transferencia al 31 de diciembre de 2025 y 2024 es como sigue:</t>
  </si>
  <si>
    <t xml:space="preserve">Telecomunicaciones </t>
  </si>
  <si>
    <t xml:space="preserve">Correos </t>
  </si>
  <si>
    <t>Servicios Básicos Públicos</t>
  </si>
  <si>
    <t>Servicios Básicos Privados</t>
  </si>
  <si>
    <t>Publicidad, Impresión y Encuadernación</t>
  </si>
  <si>
    <t>Viáticos en el País</t>
  </si>
  <si>
    <t>Viáticos en el Exterior</t>
  </si>
  <si>
    <t>Transporte y Almacenaje</t>
  </si>
  <si>
    <t>Alquileres de Equipos</t>
  </si>
  <si>
    <t>Alquileres de Inmuebles</t>
  </si>
  <si>
    <t>Alquileres de Bienes Y Servicios</t>
  </si>
  <si>
    <t>Seguros</t>
  </si>
  <si>
    <t>Reparaciones y Conservaciones Menores</t>
  </si>
  <si>
    <t>Judiciales</t>
  </si>
  <si>
    <t>Auditorias</t>
  </si>
  <si>
    <t>Funerarios</t>
  </si>
  <si>
    <t>Servicios Técnicos</t>
  </si>
  <si>
    <t>Impuestos</t>
  </si>
  <si>
    <t>Hotelería</t>
  </si>
  <si>
    <t>Gastos de Amortización Programa de Computadoras</t>
  </si>
  <si>
    <t>Gastos Diferidos BDI</t>
  </si>
  <si>
    <t>Gastos Diferidos Estampillas</t>
  </si>
  <si>
    <t>Nota # 30  (Perdidas) por Diferencias Cambiarias</t>
  </si>
  <si>
    <t>Un detalle de las diferencias cambiarias  al  30 de junio de 2025 y 2024 es como sigue:</t>
  </si>
  <si>
    <t xml:space="preserve">Gasto Corrientes Diferencias Cambiarias </t>
  </si>
  <si>
    <t>Mtra. Judith Cabrera Santiago</t>
  </si>
  <si>
    <t>Directora de Contabilidad Administrativa</t>
  </si>
  <si>
    <t>FECHA</t>
  </si>
  <si>
    <t>VALOR</t>
  </si>
  <si>
    <t>PROVEEDOR</t>
  </si>
  <si>
    <t>PROLIMDES COMERCIAL SRL</t>
  </si>
  <si>
    <t>BLENDED SOL.INT., SRL</t>
  </si>
  <si>
    <t>PROPAGAS</t>
  </si>
  <si>
    <t>ALISH GROUP, SRL</t>
  </si>
  <si>
    <t>OHTSU DEL CARIBE, S.R.L</t>
  </si>
  <si>
    <t>ING PRIAMO URBAEZ &amp; ASOCIADOS S R L</t>
  </si>
  <si>
    <t>BLENDED</t>
  </si>
  <si>
    <t>ALISH GROUP</t>
  </si>
  <si>
    <t>ALISH GROUP SRL</t>
  </si>
  <si>
    <t>INGENIERIA J A MARTINEZ SRL</t>
  </si>
  <si>
    <t>CORAMCA, SRL</t>
  </si>
  <si>
    <t>AMERICAN BUSINESS MACHINE SRL</t>
  </si>
  <si>
    <t>CODEVE, SRL</t>
  </si>
  <si>
    <t>PP TOPOGRAFIA E INGENIERIA SRL</t>
  </si>
  <si>
    <t>NU ENERGY SRL</t>
  </si>
  <si>
    <t>CAECOM, SRL</t>
  </si>
  <si>
    <t>DELGONZA CONSTRUCTORA</t>
  </si>
  <si>
    <t>BROAD ENGINEERS SRL</t>
  </si>
  <si>
    <t>INGENIERA J.A. MARTINEZ, S.R.L</t>
  </si>
  <si>
    <t>DELGONZA CONSTRUCTORA CDG, SRL</t>
  </si>
  <si>
    <t>CONSTRUCTORA CACERES MADERA SRL</t>
  </si>
  <si>
    <t>SOLIMAX, SRL</t>
  </si>
  <si>
    <t>GRUPO CIMENTADOS SRL</t>
  </si>
  <si>
    <t>CAECOM SRL</t>
  </si>
  <si>
    <t>CACERES MADERA</t>
  </si>
  <si>
    <t>BROAD ENGINEER</t>
  </si>
  <si>
    <t>SOLIMAX SRL</t>
  </si>
  <si>
    <t>NU ENERGY</t>
  </si>
  <si>
    <t>SERTELSA SRL</t>
  </si>
  <si>
    <t>ARIANNA SRL</t>
  </si>
  <si>
    <t>EDITORA CORRIPIO</t>
  </si>
  <si>
    <t>ENA INGENIERIA Y MATERIALES, SRL</t>
  </si>
  <si>
    <t>MAGNA MOTORS</t>
  </si>
  <si>
    <t>JCQ ING EN ASCENSORES</t>
  </si>
  <si>
    <t>CODEVE</t>
  </si>
  <si>
    <r>
      <rPr>
        <b/>
        <sz val="10"/>
        <color theme="1"/>
        <rFont val="Calibri"/>
      </rPr>
      <t>Nota #13 Propiedad, Planta y Equipo</t>
    </r>
    <r>
      <rPr>
        <sz val="10"/>
        <color theme="1"/>
        <rFont val="Calibri"/>
      </rPr>
      <t xml:space="preserve">
El balance de la cuenta activo fijo o bienes de uso que se presenta en el Estado de Situacion está conformado por el conjunto de los diferentes grupos que forman parte de los registros contables, como son:
a)        Terreno
b)        Edificaciones
c)        Mobiliario y Equipos 
d)        Equipo de Trasporte
e)        Equipo de Biblioteca
f)        Útiles Deportivos
g)        Equipo de Producción Industrial 
h)        Otros activos. 
La base para su registro es el costo histórico de adquisición, su objetivo es obtener el mayor aprovechamiento y hacer un uso racional de su vida útil. Es bueno aclarar que las adicciones no se identifican porque se registran como un gasto de inversión adiciones mobiliarios y equipos, gastos de inversión adiciones y reparación de edificios, las cuales transfieren su balance al cierre del periodo a las cuentas reales activos fijos edificios, mobiliarios y equipos de oficina, equipos de producción e industrial  y otros activos fijos.</t>
    </r>
  </si>
  <si>
    <t>Nota #13 Propiedad, Planta y Equipo</t>
  </si>
  <si>
    <t>Terreno</t>
  </si>
  <si>
    <t>Edif. Y comp.</t>
  </si>
  <si>
    <t>Maq. Y Equipos</t>
  </si>
  <si>
    <t>Mob. y Equ. de Ofic.</t>
  </si>
  <si>
    <t>Equipo,Transp y otros</t>
  </si>
  <si>
    <t xml:space="preserve">Obras de Arte </t>
  </si>
  <si>
    <t>Const. En Proceso</t>
  </si>
  <si>
    <t>Costos de adquisición  (2024)</t>
  </si>
  <si>
    <t>Adiciones</t>
  </si>
  <si>
    <t>Superávit revaluación</t>
  </si>
  <si>
    <t>Retiros</t>
  </si>
  <si>
    <t>Transferencias</t>
  </si>
  <si>
    <t>Saldo al final del periodo</t>
  </si>
  <si>
    <t xml:space="preserve">Dep. Acum. al inicio del periodo  </t>
  </si>
  <si>
    <t>Adiciones enero diciembre  2024</t>
  </si>
  <si>
    <t>Cargo del periodo</t>
  </si>
  <si>
    <t>Saldo al final del periodo al 31/12/2024</t>
  </si>
  <si>
    <t>Prop. planta y equipos neto (2024)</t>
  </si>
  <si>
    <t>La construcción en proceso presentada por un valor de RD$64,310,868,00 correponde a la Casa Club de ASODEMU, en estatus paralizado.</t>
  </si>
  <si>
    <t xml:space="preserve">Los cambios en Terreno y Edificio se deben a una corrección por un error en la la cuenta de apertura de Gastos de Inversión Terreno  </t>
  </si>
  <si>
    <t xml:space="preserve">Los cambios en la depreciación acumulada de este periodo con relación a la presentada en el anterior, son productos de ajustes en los cáculos de los gastos de depreciación Junio-2023, Diciembre-2023 y Junio 2025.								</t>
  </si>
  <si>
    <t xml:space="preserve">Estado de Comparación de los Importes Presupuestados y Realizados </t>
  </si>
  <si>
    <t>Durante el Año Terminado el 31 de diciembre 2025</t>
  </si>
  <si>
    <t>Presupuesto sobre la Base de Efectivo</t>
  </si>
  <si>
    <t>(Clasificación de Ingresos y Gastos por Objeto)</t>
  </si>
  <si>
    <t>Concepto</t>
  </si>
  <si>
    <t>Presupuesto Reformado (A)</t>
  </si>
  <si>
    <t>Presupuesto Ejecutado (B)</t>
  </si>
  <si>
    <t>% de Variac Ejecución (C=B/A)</t>
  </si>
  <si>
    <t>Variación (D=A-B)</t>
  </si>
  <si>
    <t>Ingresos totales</t>
  </si>
  <si>
    <t>Contribuciones Sociales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</si>
  <si>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</si>
  <si>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</si>
  <si>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</si>
  <si>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</si>
  <si>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</si>
  <si>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</si>
  <si>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</si>
  <si>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</si>
  <si>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</si>
  <si>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</si>
  <si>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</si>
  <si>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</si>
  <si>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</si>
  <si>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</si>
  <si>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</si>
  <si>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otros gastos</t>
  </si>
  <si>
    <r>
      <rPr>
        <b/>
        <sz val="14"/>
        <color rgb="FF231F20"/>
        <rFont val="Times New Roman"/>
      </rPr>
      <t>Resultado financiero (1-2)</t>
    </r>
  </si>
  <si>
    <r>
      <rPr>
        <b/>
        <sz val="11"/>
        <color theme="1"/>
        <rFont val="Calibri"/>
      </rPr>
      <t xml:space="preserve"> Autoridades Universitarias</t>
    </r>
    <r>
      <rPr>
        <sz val="11"/>
        <color theme="1"/>
        <rFont val="Calibri"/>
      </rPr>
      <t xml:space="preserve">                                                                                                                                        Dr. Editrudis Beltrán
Rector                                                                                                                                                                                                                                                                                                          Dr. Wilson Mejía Mejía                                                                                                                                                      
Vicerrector Docente                                                                                                  Dr. Radhamés Silverio González
Vicerrector de Investigación y Postgrado                                                            Dra. Rosalia Sosa Pérez
Vicerrectora de Extensión                                                                               Mtro. Ramón Desangles
Vicerrector Administrativo </t>
    </r>
  </si>
  <si>
    <t>Otros Activos Corrientes (Nota 10)</t>
  </si>
  <si>
    <t>Nota # 10 Otros Activos Corrientes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</si>
</sst>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 _€_-;\-* #,##0\ _€_-;_-* &quot;-&quot;??\ _€_-;_-@"/>
    <numFmt numFmtId="165" formatCode="_-* #,##0.00\ _€_-;\-* #,##0.00\ _€_-;_-* &quot;-&quot;??\ _€_-;_-@"/>
    <numFmt numFmtId="166" formatCode="_(* #,##0_);_(* \(#,##0\);_(* &quot;-&quot;??_);_(@_)"/>
    <numFmt numFmtId="167" formatCode="d/m/yyyy"/>
    <numFmt numFmtId="168" formatCode="[$-1080A]dd/mm/yyyy"/>
    <numFmt numFmtId="169" formatCode="_-* #.##0.00\ _€_-;\-* #.##0.00\ _€_-;_-* &quot;-&quot;??\ _€_-;_-@"/>
    <numFmt numFmtId="170" formatCode="###0;###0"/>
    <numFmt numFmtId="171" formatCode="###0.0;###0.0"/>
  </numFmts>
  <fonts count="42">
    <font>
      <sz val="11"/>
      <color theme="1"/>
      <name val="Calibri"/>
      <scheme val="minor"/>
    </font>
    <font>
      <b/>
      <sz val="12"/>
      <color theme="1"/>
      <name val="Times New Roman"/>
    </font>
    <font>
      <sz val="12"/>
      <color theme="1"/>
      <name val="Calibri"/>
    </font>
    <font>
      <sz val="11"/>
      <color theme="1"/>
      <name val="Calibri"/>
    </font>
    <font>
      <b/>
      <sz val="12"/>
      <color rgb="FF231F20"/>
      <name val="Times New Roman"/>
    </font>
    <font>
      <sz val="12"/>
      <color rgb="FF231F20"/>
      <name val="Times New Roman"/>
    </font>
    <font>
      <b/>
      <u/>
      <sz val="12"/>
      <color rgb="FF231F20"/>
      <name val="Times New Roman"/>
    </font>
    <font>
      <b/>
      <u/>
      <sz val="12"/>
      <color rgb="FF231F20"/>
      <name val="Times New Roman"/>
    </font>
    <font>
      <u/>
      <sz val="12"/>
      <color theme="1"/>
      <name val="Calibri"/>
    </font>
    <font>
      <u/>
      <sz val="12"/>
      <color theme="1"/>
      <name val="Calibri"/>
    </font>
    <font>
      <b/>
      <sz val="12"/>
      <color theme="1"/>
      <name val="Calibri"/>
    </font>
    <font>
      <sz val="14"/>
      <color theme="1"/>
      <name val="Calibri"/>
    </font>
    <font>
      <u/>
      <sz val="14"/>
      <color theme="1"/>
      <name val="Calibri"/>
    </font>
    <font>
      <u/>
      <sz val="14"/>
      <color theme="1"/>
      <name val="Calibri"/>
    </font>
    <font>
      <b/>
      <sz val="14"/>
      <color rgb="FF231F20"/>
      <name val="Times New Roman"/>
    </font>
    <font>
      <b/>
      <sz val="9"/>
      <color rgb="FF231F20"/>
      <name val="Times New Roman"/>
    </font>
    <font>
      <sz val="7"/>
      <color theme="1"/>
      <name val="Calibri"/>
    </font>
    <font>
      <sz val="12"/>
      <color theme="1"/>
      <name val="Times New Roman"/>
    </font>
    <font>
      <sz val="10"/>
      <color theme="1"/>
      <name val="Calibri"/>
    </font>
    <font>
      <b/>
      <sz val="11"/>
      <color theme="1"/>
      <name val="Calibri"/>
    </font>
    <font>
      <b/>
      <sz val="10"/>
      <color theme="1"/>
      <name val="Calibri"/>
    </font>
    <font>
      <sz val="10"/>
      <color rgb="FF000000"/>
      <name val="Calibri"/>
    </font>
    <font>
      <sz val="10"/>
      <color theme="1"/>
      <name val="Comic Sans MS"/>
    </font>
    <font>
      <b/>
      <sz val="11"/>
      <color theme="1"/>
      <name val="Calibri"/>
      <scheme val="minor"/>
    </font>
    <font>
      <sz val="11"/>
      <color rgb="FF000000"/>
      <name val="Calibri"/>
    </font>
    <font>
      <sz val="11"/>
      <color theme="1"/>
      <name val="Calibri"/>
      <scheme val="minor"/>
    </font>
    <font>
      <sz val="11"/>
      <name val="Calibri"/>
    </font>
    <font>
      <sz val="12"/>
      <color rgb="FF000000"/>
      <name val="Calibri"/>
    </font>
    <font>
      <b/>
      <sz val="11"/>
      <color rgb="FF000000"/>
      <name val="Calibri"/>
    </font>
    <font>
      <sz val="10"/>
      <color rgb="FFFF0000"/>
      <name val="Calibri"/>
    </font>
    <font>
      <sz val="8"/>
      <color theme="1"/>
      <name val="Calibri"/>
    </font>
    <font>
      <b/>
      <sz val="8"/>
      <color theme="1"/>
      <name val="Calibri"/>
    </font>
    <font>
      <b/>
      <sz val="14"/>
      <color theme="1"/>
      <name val="Times New Roman"/>
    </font>
    <font>
      <b/>
      <sz val="14"/>
      <color rgb="FF000000"/>
      <name val="Times New Roman"/>
    </font>
    <font>
      <b/>
      <sz val="10"/>
      <color theme="1"/>
      <name val="Times New Roman"/>
    </font>
    <font>
      <sz val="14"/>
      <color rgb="FF000000"/>
      <name val="Times New Roman"/>
    </font>
    <font>
      <sz val="14"/>
      <color theme="1"/>
      <name val="Times New Roman"/>
    </font>
    <font>
      <b/>
      <sz val="14"/>
      <color theme="1"/>
      <name val="&quot;Times New Roman&quot;"/>
    </font>
    <font>
      <b/>
      <sz val="11"/>
      <color theme="1"/>
      <name val="&quot;Times New Roman&quot;"/>
    </font>
    <font>
      <sz val="14"/>
      <color theme="1"/>
      <name val="&quot;Times New Roman&quot;"/>
    </font>
    <font>
      <sz val="12"/>
      <color theme="1"/>
      <name val="&quot;Times New Roman&quot;"/>
    </font>
    <font>
      <b/>
      <sz val="14"/>
      <color rgb="FF231F20"/>
      <name val="&quot;Times New Roman&quot;"/>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AEEF3"/>
        <bgColor rgb="FFDAEEF3"/>
      </patternFill>
    </fill>
    <fill>
      <patternFill patternType="solid">
        <fgColor rgb="FFD8D8D8"/>
        <bgColor rgb="FFD8D8D8"/>
      </patternFill>
    </fill>
  </fills>
  <borders count="13">
    <border>
      <left/>
      <right/>
      <top/>
      <bottom/>
      <diagonal/>
    </border>
    <border>
      <left/>
      <right/>
      <top/>
      <bottom style="thin">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right/>
      <top/>
      <bottom/>
      <diagonal/>
    </border>
    <border>
      <left/>
      <right/>
      <top/>
      <bottom style="double">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bottom style="double">
        <color rgb="FF000000"/>
      </bottom>
      <diagonal/>
    </border>
  </borders>
  <cellStyleXfs count="1">
    <xf numFmtId="0" fontId="0" fillId="0" borderId="0"/>
  </cellStyleXfs>
  <cellXfs count="296">
    <xf numFmtId="0" fontId="0" fillId="0" borderId="0" xfId="0" applyFont="1" applyAlignment="1"/>
    <xf numFmtId="0" fontId="2" fillId="0" borderId="0" xfId="0" applyFont="1"/>
    <xf numFmtId="0" fontId="3" fillId="0" borderId="0" xfId="0" applyFont="1"/>
    <xf numFmtId="0" fontId="4" fillId="0" borderId="0" xfId="0" applyFont="1" applyAlignment="1">
      <alignment horizontal="center" vertical="center"/>
    </xf>
    <xf numFmtId="4" fontId="4" fillId="0" borderId="0" xfId="0" applyNumberFormat="1" applyFont="1" applyAlignment="1">
      <alignment horizontal="center" vertical="center"/>
    </xf>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4" fontId="2" fillId="0" borderId="0" xfId="0" applyNumberFormat="1" applyFont="1" applyAlignment="1">
      <alignment horizontal="right" vertical="center" wrapText="1"/>
    </xf>
    <xf numFmtId="0" fontId="2" fillId="0" borderId="0" xfId="0" applyFont="1" applyAlignment="1">
      <alignment horizontal="right" vertical="center" wrapText="1"/>
    </xf>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3" fontId="2" fillId="0" borderId="0" xfId="0" applyNumberFormat="1" applyFont="1"/>
    <xf numFmtId="3" fontId="5" fillId="0" borderId="0" xfId="0" applyNumberFormat="1" applyFont="1" applyAlignment="1">
      <alignment horizontal="right" vertical="center" wrapText="1"/>
    </xf>
    <xf numFmtId="3" fontId="5" fillId="0" borderId="1" xfId="0" applyNumberFormat="1" applyFont="1" applyBorder="1" applyAlignment="1">
      <alignment horizontal="right" vertical="center" wrapText="1"/>
    </xf>
    <xf numFmtId="3" fontId="4" fillId="0" borderId="0" xfId="0" applyNumberFormat="1" applyFont="1" applyAlignment="1">
      <alignment horizontal="right" vertical="center" wrapText="1"/>
    </xf>
    <xf numFmtId="0" fontId="4" fillId="0" borderId="0" xfId="0" applyFont="1" applyAlignment="1">
      <alignment horizontal="right" vertical="center" wrapText="1"/>
    </xf>
    <xf numFmtId="3" fontId="6" fillId="0" borderId="0" xfId="0" applyNumberFormat="1" applyFont="1" applyAlignment="1">
      <alignment horizontal="right" vertical="center" wrapText="1"/>
    </xf>
    <xf numFmtId="0" fontId="7" fillId="0" borderId="0" xfId="0" applyFont="1" applyAlignment="1">
      <alignment horizontal="right" vertical="center" wrapText="1"/>
    </xf>
    <xf numFmtId="0" fontId="5" fillId="0" borderId="0" xfId="0" applyFont="1" applyAlignment="1">
      <alignment horizontal="left" vertical="center" wrapText="1"/>
    </xf>
    <xf numFmtId="3" fontId="5"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4" fillId="0" borderId="0" xfId="0" applyFont="1" applyAlignment="1">
      <alignment horizontal="left" vertical="center" wrapText="1"/>
    </xf>
    <xf numFmtId="3" fontId="2" fillId="0" borderId="0" xfId="0" applyNumberFormat="1" applyFont="1" applyAlignment="1">
      <alignment horizontal="right" vertical="center" wrapText="1"/>
    </xf>
    <xf numFmtId="3" fontId="4" fillId="0" borderId="3" xfId="0" applyNumberFormat="1" applyFont="1" applyBorder="1" applyAlignment="1">
      <alignment horizontal="right" vertical="center" wrapText="1"/>
    </xf>
    <xf numFmtId="4" fontId="5" fillId="0" borderId="0" xfId="0" applyNumberFormat="1" applyFont="1" applyAlignment="1">
      <alignment horizontal="right" vertical="center" wrapText="1"/>
    </xf>
    <xf numFmtId="0" fontId="1" fillId="0" borderId="0" xfId="0" applyFont="1" applyAlignment="1">
      <alignment vertical="center" wrapText="1"/>
    </xf>
    <xf numFmtId="4" fontId="2" fillId="0" borderId="0" xfId="0" applyNumberFormat="1" applyFont="1"/>
    <xf numFmtId="0" fontId="8" fillId="0" borderId="0" xfId="0" applyFont="1" applyAlignment="1">
      <alignment horizontal="center"/>
    </xf>
    <xf numFmtId="0" fontId="2" fillId="0" borderId="0" xfId="0" applyFont="1" applyAlignment="1">
      <alignment horizontal="center"/>
    </xf>
    <xf numFmtId="0" fontId="10" fillId="0" borderId="0" xfId="0" applyFont="1"/>
    <xf numFmtId="0" fontId="4"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165" fontId="2" fillId="0" borderId="0" xfId="0" applyNumberFormat="1" applyFont="1"/>
    <xf numFmtId="0" fontId="2" fillId="0" borderId="0" xfId="0" applyFont="1" applyAlignment="1">
      <alignment horizontal="left" vertical="center"/>
    </xf>
    <xf numFmtId="164" fontId="4" fillId="0" borderId="3" xfId="0" applyNumberFormat="1" applyFont="1" applyBorder="1" applyAlignment="1">
      <alignment horizontal="center" vertical="center"/>
    </xf>
    <xf numFmtId="165" fontId="4" fillId="0" borderId="0" xfId="0" applyNumberFormat="1" applyFont="1" applyAlignment="1">
      <alignment horizontal="center" vertical="center"/>
    </xf>
    <xf numFmtId="164" fontId="2" fillId="0" borderId="0" xfId="0" applyNumberFormat="1" applyFont="1"/>
    <xf numFmtId="0" fontId="4" fillId="0" borderId="0" xfId="0" applyFont="1" applyAlignment="1">
      <alignment horizontal="left" vertical="center"/>
    </xf>
    <xf numFmtId="0" fontId="5" fillId="0" borderId="0" xfId="0" applyFont="1" applyAlignment="1">
      <alignment horizontal="left" vertical="center"/>
    </xf>
    <xf numFmtId="164" fontId="4" fillId="0" borderId="2" xfId="0" applyNumberFormat="1" applyFont="1" applyBorder="1" applyAlignment="1">
      <alignment horizontal="center" vertical="center"/>
    </xf>
    <xf numFmtId="0" fontId="5" fillId="0" borderId="0" xfId="0" applyFont="1" applyAlignment="1">
      <alignment vertical="center"/>
    </xf>
    <xf numFmtId="0" fontId="11" fillId="0" borderId="0" xfId="0" applyFont="1"/>
    <xf numFmtId="4" fontId="11" fillId="0" borderId="0" xfId="0" applyNumberFormat="1" applyFont="1"/>
    <xf numFmtId="0" fontId="12" fillId="0" borderId="0" xfId="0" applyFont="1" applyAlignment="1">
      <alignment horizontal="center"/>
    </xf>
    <xf numFmtId="0" fontId="11" fillId="0" borderId="0" xfId="0" applyFont="1" applyAlignment="1">
      <alignment horizontal="center"/>
    </xf>
    <xf numFmtId="0" fontId="1"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wrapText="1"/>
    </xf>
    <xf numFmtId="16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166"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0" fontId="5" fillId="0" borderId="0" xfId="0" applyFont="1" applyAlignment="1">
      <alignment vertical="center" wrapText="1"/>
    </xf>
    <xf numFmtId="4" fontId="3" fillId="0" borderId="0" xfId="0" applyNumberFormat="1" applyFont="1"/>
    <xf numFmtId="166"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4" fillId="0" borderId="0" xfId="0" applyNumberFormat="1" applyFont="1" applyAlignment="1">
      <alignment horizontal="left" vertical="center" wrapText="1"/>
    </xf>
    <xf numFmtId="166" fontId="3" fillId="0" borderId="0" xfId="0" applyNumberFormat="1" applyFont="1"/>
    <xf numFmtId="166" fontId="4" fillId="0" borderId="2" xfId="0" applyNumberFormat="1" applyFont="1" applyBorder="1" applyAlignment="1">
      <alignment horizontal="left" vertical="center" wrapText="1"/>
    </xf>
    <xf numFmtId="0" fontId="3" fillId="0" borderId="2" xfId="0" applyFont="1" applyBorder="1"/>
    <xf numFmtId="0" fontId="2" fillId="0" borderId="0" xfId="0" applyFont="1" applyAlignment="1">
      <alignment vertical="center"/>
    </xf>
    <xf numFmtId="0" fontId="4" fillId="0" borderId="0" xfId="0" applyFont="1" applyAlignment="1">
      <alignment vertical="center"/>
    </xf>
    <xf numFmtId="3" fontId="5" fillId="0" borderId="0" xfId="0" applyNumberFormat="1" applyFont="1" applyAlignment="1">
      <alignment horizontal="center" vertical="center" wrapText="1"/>
    </xf>
    <xf numFmtId="0" fontId="5" fillId="0" borderId="0" xfId="0" applyFont="1" applyAlignment="1">
      <alignment horizontal="center" vertical="center" wrapText="1"/>
    </xf>
    <xf numFmtId="4" fontId="2" fillId="0" borderId="0" xfId="0" applyNumberFormat="1" applyFont="1" applyAlignment="1"/>
    <xf numFmtId="3" fontId="4" fillId="0" borderId="0" xfId="0" applyNumberFormat="1" applyFont="1" applyAlignment="1">
      <alignment horizontal="center" vertical="center" wrapText="1"/>
    </xf>
    <xf numFmtId="0" fontId="2" fillId="0" borderId="0" xfId="0" applyFont="1" applyAlignment="1">
      <alignment vertical="top" wrapText="1"/>
    </xf>
    <xf numFmtId="3" fontId="2" fillId="0" borderId="0" xfId="0" applyNumberFormat="1" applyFont="1" applyAlignment="1">
      <alignment vertical="center" wrapText="1"/>
    </xf>
    <xf numFmtId="3" fontId="5" fillId="0" borderId="0" xfId="0" applyNumberFormat="1" applyFont="1" applyAlignment="1">
      <alignment horizontal="left" vertical="center" wrapText="1"/>
    </xf>
    <xf numFmtId="43" fontId="2" fillId="0" borderId="0" xfId="0" applyNumberFormat="1" applyFont="1"/>
    <xf numFmtId="3" fontId="17"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5" fillId="0" borderId="0" xfId="0" applyFont="1" applyAlignment="1">
      <alignment vertical="center" wrapText="1"/>
    </xf>
    <xf numFmtId="3" fontId="17" fillId="0" borderId="1"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3" fontId="2" fillId="0" borderId="0" xfId="0" applyNumberFormat="1" applyFont="1" applyAlignment="1">
      <alignment horizontal="right"/>
    </xf>
    <xf numFmtId="0" fontId="18" fillId="0" borderId="0" xfId="0" applyFont="1" applyAlignment="1">
      <alignment horizontal="left" vertical="top" wrapText="1"/>
    </xf>
    <xf numFmtId="0" fontId="19" fillId="2" borderId="4" xfId="0" applyFont="1" applyFill="1" applyBorder="1"/>
    <xf numFmtId="0" fontId="3" fillId="2" borderId="4" xfId="0" applyFont="1" applyFill="1" applyBorder="1"/>
    <xf numFmtId="0" fontId="3" fillId="0" borderId="0" xfId="0" applyFont="1" applyAlignment="1">
      <alignment vertical="center"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19" fillId="0" borderId="0" xfId="0" applyFont="1"/>
    <xf numFmtId="0" fontId="18" fillId="0" borderId="0" xfId="0" applyFont="1"/>
    <xf numFmtId="3" fontId="20" fillId="0" borderId="0" xfId="0" applyNumberFormat="1" applyFont="1"/>
    <xf numFmtId="0" fontId="20" fillId="0" borderId="0" xfId="0" applyFont="1"/>
    <xf numFmtId="0" fontId="18" fillId="0" borderId="0" xfId="0" applyFont="1" applyAlignment="1"/>
    <xf numFmtId="0" fontId="20" fillId="0" borderId="0" xfId="0" applyFont="1" applyAlignment="1">
      <alignment horizontal="left"/>
    </xf>
    <xf numFmtId="49" fontId="20" fillId="0" borderId="0" xfId="0" applyNumberFormat="1" applyFont="1" applyAlignment="1">
      <alignment horizontal="center"/>
    </xf>
    <xf numFmtId="3" fontId="18" fillId="0" borderId="0" xfId="0" applyNumberFormat="1" applyFont="1" applyAlignment="1">
      <alignment horizontal="right"/>
    </xf>
    <xf numFmtId="3" fontId="20" fillId="0" borderId="2" xfId="0" applyNumberFormat="1" applyFont="1" applyBorder="1" applyAlignment="1">
      <alignment horizontal="right"/>
    </xf>
    <xf numFmtId="3" fontId="20" fillId="0" borderId="0" xfId="0" applyNumberFormat="1" applyFont="1" applyAlignment="1">
      <alignment horizontal="right"/>
    </xf>
    <xf numFmtId="3" fontId="3" fillId="0" borderId="0" xfId="0" applyNumberFormat="1" applyFont="1"/>
    <xf numFmtId="0" fontId="17" fillId="0" borderId="0" xfId="0" applyFont="1" applyAlignment="1">
      <alignment horizontal="left" vertical="center"/>
    </xf>
    <xf numFmtId="0" fontId="18" fillId="0" borderId="0" xfId="0" applyFont="1" applyAlignment="1">
      <alignment horizontal="left"/>
    </xf>
    <xf numFmtId="0" fontId="21" fillId="0" borderId="0" xfId="0" applyFont="1" applyAlignment="1">
      <alignment vertical="center"/>
    </xf>
    <xf numFmtId="3" fontId="18" fillId="0" borderId="0" xfId="0" applyNumberFormat="1" applyFont="1" applyAlignment="1">
      <alignment horizontal="right"/>
    </xf>
    <xf numFmtId="0" fontId="21" fillId="0" borderId="0" xfId="0" applyFont="1" applyAlignment="1">
      <alignment vertical="center"/>
    </xf>
    <xf numFmtId="43" fontId="18" fillId="0" borderId="0" xfId="0" applyNumberFormat="1" applyFont="1"/>
    <xf numFmtId="49" fontId="20" fillId="0" borderId="0" xfId="0" applyNumberFormat="1" applyFont="1"/>
    <xf numFmtId="3" fontId="18" fillId="0" borderId="0" xfId="0" applyNumberFormat="1" applyFont="1" applyAlignment="1"/>
    <xf numFmtId="3" fontId="18" fillId="0" borderId="0" xfId="0" applyNumberFormat="1" applyFont="1"/>
    <xf numFmtId="0" fontId="21" fillId="3" borderId="0" xfId="0" applyFont="1" applyFill="1" applyAlignment="1"/>
    <xf numFmtId="3" fontId="3" fillId="0" borderId="0" xfId="0" applyNumberFormat="1" applyFont="1" applyAlignment="1"/>
    <xf numFmtId="0" fontId="20" fillId="0" borderId="0" xfId="0" applyFont="1" applyAlignment="1">
      <alignment horizontal="left" vertical="top" wrapText="1"/>
    </xf>
    <xf numFmtId="0" fontId="10" fillId="2" borderId="4" xfId="0" applyFont="1" applyFill="1" applyBorder="1" applyAlignment="1">
      <alignment vertical="center" wrapText="1"/>
    </xf>
    <xf numFmtId="3" fontId="19" fillId="0" borderId="2" xfId="0" applyNumberFormat="1" applyFont="1" applyBorder="1"/>
    <xf numFmtId="3" fontId="3" fillId="0" borderId="0" xfId="0" applyNumberFormat="1" applyFont="1" applyAlignment="1">
      <alignment horizontal="right"/>
    </xf>
    <xf numFmtId="3" fontId="3" fillId="0" borderId="0" xfId="0" applyNumberFormat="1" applyFont="1" applyAlignment="1">
      <alignment horizontal="right"/>
    </xf>
    <xf numFmtId="0" fontId="22" fillId="0" borderId="0" xfId="0" applyFont="1"/>
    <xf numFmtId="0" fontId="20" fillId="0" borderId="0" xfId="0" applyFont="1" applyAlignment="1">
      <alignment horizontal="center"/>
    </xf>
    <xf numFmtId="3" fontId="19" fillId="0" borderId="2" xfId="0" applyNumberFormat="1" applyFont="1" applyBorder="1" applyAlignment="1">
      <alignment horizontal="right"/>
    </xf>
    <xf numFmtId="0" fontId="20" fillId="0" borderId="0" xfId="0" applyFont="1" applyAlignment="1"/>
    <xf numFmtId="0" fontId="23" fillId="0" borderId="0" xfId="0" applyFont="1" applyAlignment="1"/>
    <xf numFmtId="0" fontId="18" fillId="0" borderId="0" xfId="0" applyFont="1" applyAlignment="1">
      <alignment horizontal="left" wrapText="1"/>
    </xf>
    <xf numFmtId="0" fontId="19" fillId="0" borderId="0" xfId="0" applyFont="1" applyAlignment="1">
      <alignment horizontal="left" vertical="top" wrapText="1"/>
    </xf>
    <xf numFmtId="0" fontId="24" fillId="2" borderId="4" xfId="0" applyFont="1" applyFill="1" applyBorder="1" applyAlignment="1">
      <alignment horizontal="left"/>
    </xf>
    <xf numFmtId="0" fontId="20" fillId="0" borderId="0" xfId="0" applyFont="1" applyAlignment="1">
      <alignment horizontal="center" vertical="top" wrapText="1"/>
    </xf>
    <xf numFmtId="0" fontId="25" fillId="0" borderId="0" xfId="0" applyFont="1" applyAlignment="1"/>
    <xf numFmtId="3" fontId="18" fillId="0" borderId="0" xfId="0" applyNumberFormat="1" applyFont="1" applyAlignment="1">
      <alignment horizontal="right" vertical="top" wrapText="1"/>
    </xf>
    <xf numFmtId="0" fontId="18" fillId="0" borderId="0" xfId="0" applyFont="1" applyAlignment="1">
      <alignment horizontal="center" vertical="top" wrapText="1"/>
    </xf>
    <xf numFmtId="0" fontId="20" fillId="0" borderId="0" xfId="0" applyFont="1" applyAlignment="1">
      <alignment horizontal="left" vertical="top" wrapText="1"/>
    </xf>
    <xf numFmtId="4" fontId="18" fillId="0" borderId="0" xfId="0" applyNumberFormat="1" applyFont="1" applyAlignment="1">
      <alignment horizontal="right"/>
    </xf>
    <xf numFmtId="4" fontId="18" fillId="0" borderId="0" xfId="0" applyNumberFormat="1" applyFont="1" applyAlignment="1">
      <alignment horizontal="right"/>
    </xf>
    <xf numFmtId="4" fontId="20" fillId="0" borderId="2" xfId="0" applyNumberFormat="1" applyFont="1" applyBorder="1" applyAlignment="1">
      <alignment horizontal="right"/>
    </xf>
    <xf numFmtId="3" fontId="20" fillId="0" borderId="2" xfId="0" applyNumberFormat="1" applyFont="1" applyBorder="1"/>
    <xf numFmtId="0" fontId="18" fillId="2" borderId="0" xfId="0" applyFont="1" applyFill="1"/>
    <xf numFmtId="0" fontId="18" fillId="2" borderId="0" xfId="0" applyFont="1" applyFill="1" applyAlignment="1"/>
    <xf numFmtId="49" fontId="20" fillId="0" borderId="0" xfId="0" applyNumberFormat="1" applyFont="1" applyAlignment="1">
      <alignment horizontal="center"/>
    </xf>
    <xf numFmtId="0" fontId="3" fillId="0" borderId="0" xfId="0" applyFont="1" applyAlignment="1">
      <alignment wrapText="1"/>
    </xf>
    <xf numFmtId="49" fontId="19" fillId="0" borderId="0" xfId="0" applyNumberFormat="1" applyFont="1" applyAlignment="1">
      <alignment horizontal="center"/>
    </xf>
    <xf numFmtId="0" fontId="3" fillId="0" borderId="0" xfId="0" applyFont="1" applyAlignment="1"/>
    <xf numFmtId="3" fontId="3" fillId="0" borderId="1" xfId="0" applyNumberFormat="1" applyFont="1" applyBorder="1" applyAlignment="1">
      <alignment horizontal="right"/>
    </xf>
    <xf numFmtId="3" fontId="19" fillId="0" borderId="5" xfId="0" applyNumberFormat="1" applyFont="1" applyBorder="1" applyAlignment="1">
      <alignment horizontal="right"/>
    </xf>
    <xf numFmtId="3" fontId="19" fillId="0" borderId="5" xfId="0" applyNumberFormat="1" applyFont="1" applyBorder="1" applyAlignment="1">
      <alignment horizontal="right"/>
    </xf>
    <xf numFmtId="167" fontId="18" fillId="0" borderId="0" xfId="0" applyNumberFormat="1" applyFont="1"/>
    <xf numFmtId="0" fontId="10" fillId="2" borderId="4" xfId="0" applyFont="1" applyFill="1" applyBorder="1"/>
    <xf numFmtId="0" fontId="20" fillId="2" borderId="4" xfId="0" applyFont="1" applyFill="1" applyBorder="1"/>
    <xf numFmtId="0" fontId="18" fillId="2" borderId="4" xfId="0" applyFont="1" applyFill="1" applyBorder="1"/>
    <xf numFmtId="0" fontId="25" fillId="2" borderId="0" xfId="0" applyFont="1" applyFill="1"/>
    <xf numFmtId="3" fontId="18" fillId="2" borderId="0" xfId="0" applyNumberFormat="1" applyFont="1" applyFill="1" applyAlignment="1"/>
    <xf numFmtId="3" fontId="18" fillId="2" borderId="0" xfId="0" applyNumberFormat="1" applyFont="1" applyFill="1"/>
    <xf numFmtId="0" fontId="20" fillId="2" borderId="4" xfId="0" applyFont="1" applyFill="1" applyBorder="1" applyAlignment="1">
      <alignment horizontal="center"/>
    </xf>
    <xf numFmtId="4" fontId="20" fillId="2" borderId="4" xfId="0" applyNumberFormat="1" applyFont="1" applyFill="1" applyBorder="1"/>
    <xf numFmtId="0" fontId="25" fillId="3" borderId="0" xfId="0" applyFont="1" applyFill="1"/>
    <xf numFmtId="0" fontId="3" fillId="3" borderId="0" xfId="0" applyFont="1" applyFill="1"/>
    <xf numFmtId="3" fontId="18" fillId="3" borderId="0" xfId="0" applyNumberFormat="1" applyFont="1" applyFill="1" applyAlignment="1">
      <alignment horizontal="right"/>
    </xf>
    <xf numFmtId="3" fontId="18" fillId="3" borderId="0" xfId="0" applyNumberFormat="1" applyFont="1" applyFill="1" applyAlignment="1">
      <alignment horizontal="right"/>
    </xf>
    <xf numFmtId="0" fontId="18" fillId="3" borderId="0" xfId="0" applyFont="1" applyFill="1"/>
    <xf numFmtId="0" fontId="19" fillId="0" borderId="0" xfId="0" applyFont="1" applyAlignment="1">
      <alignment horizontal="center"/>
    </xf>
    <xf numFmtId="3" fontId="18" fillId="0" borderId="0" xfId="0" applyNumberFormat="1" applyFont="1" applyAlignment="1">
      <alignment wrapText="1"/>
    </xf>
    <xf numFmtId="3" fontId="18" fillId="0" borderId="0" xfId="0" applyNumberFormat="1" applyFont="1" applyAlignment="1">
      <alignment wrapText="1"/>
    </xf>
    <xf numFmtId="3" fontId="18" fillId="0" borderId="1" xfId="0" applyNumberFormat="1" applyFont="1" applyBorder="1" applyAlignment="1"/>
    <xf numFmtId="3" fontId="18" fillId="0" borderId="1" xfId="0" applyNumberFormat="1" applyFont="1" applyBorder="1"/>
    <xf numFmtId="3" fontId="21" fillId="0" borderId="0" xfId="0" applyNumberFormat="1" applyFont="1" applyAlignment="1"/>
    <xf numFmtId="49" fontId="20" fillId="0" borderId="0" xfId="0" applyNumberFormat="1" applyFont="1" applyAlignment="1">
      <alignment horizontal="right"/>
    </xf>
    <xf numFmtId="3" fontId="18" fillId="3" borderId="0" xfId="0" applyNumberFormat="1" applyFont="1" applyFill="1" applyAlignment="1"/>
    <xf numFmtId="3" fontId="18" fillId="3" borderId="0" xfId="0" applyNumberFormat="1" applyFont="1" applyFill="1"/>
    <xf numFmtId="0" fontId="18" fillId="3" borderId="0" xfId="0" applyFont="1" applyFill="1" applyAlignment="1"/>
    <xf numFmtId="3" fontId="3" fillId="0" borderId="1" xfId="0" applyNumberFormat="1" applyFont="1" applyBorder="1" applyAlignment="1">
      <alignment horizontal="right"/>
    </xf>
    <xf numFmtId="43" fontId="3" fillId="0" borderId="0" xfId="0" applyNumberFormat="1" applyFont="1"/>
    <xf numFmtId="12" fontId="20" fillId="0" borderId="0" xfId="0" applyNumberFormat="1" applyFont="1" applyAlignment="1">
      <alignment horizontal="right"/>
    </xf>
    <xf numFmtId="0" fontId="19" fillId="0" borderId="0" xfId="0" applyFont="1" applyAlignment="1"/>
    <xf numFmtId="0" fontId="18" fillId="0" borderId="1" xfId="0" applyFont="1" applyBorder="1" applyAlignment="1">
      <alignment horizontal="center"/>
    </xf>
    <xf numFmtId="0" fontId="18" fillId="0" borderId="0" xfId="0" applyFont="1" applyAlignment="1">
      <alignment horizontal="center" wrapText="1"/>
    </xf>
    <xf numFmtId="0" fontId="0" fillId="0" borderId="0" xfId="0" applyFont="1"/>
    <xf numFmtId="0" fontId="19" fillId="0" borderId="0" xfId="0" applyFont="1" applyAlignment="1">
      <alignment horizontal="center"/>
    </xf>
    <xf numFmtId="4" fontId="19" fillId="0" borderId="0" xfId="0" applyNumberFormat="1" applyFont="1" applyAlignment="1">
      <alignment horizontal="center"/>
    </xf>
    <xf numFmtId="168" fontId="24" fillId="3" borderId="4" xfId="0" applyNumberFormat="1" applyFont="1" applyFill="1" applyBorder="1" applyAlignment="1">
      <alignment horizontal="left" vertical="top" wrapText="1"/>
    </xf>
    <xf numFmtId="4" fontId="24" fillId="0" borderId="0" xfId="0" applyNumberFormat="1" applyFont="1" applyAlignment="1">
      <alignment horizontal="right"/>
    </xf>
    <xf numFmtId="0" fontId="24" fillId="0" borderId="0" xfId="0" applyFont="1"/>
    <xf numFmtId="167" fontId="24" fillId="2" borderId="8" xfId="0" applyNumberFormat="1" applyFont="1" applyFill="1" applyBorder="1" applyAlignment="1">
      <alignment horizontal="center"/>
    </xf>
    <xf numFmtId="4" fontId="27" fillId="2" borderId="8" xfId="0" applyNumberFormat="1" applyFont="1" applyFill="1" applyBorder="1" applyAlignment="1">
      <alignment horizontal="right"/>
    </xf>
    <xf numFmtId="0" fontId="27" fillId="2" borderId="8" xfId="0" applyFont="1" applyFill="1" applyBorder="1" applyAlignment="1">
      <alignment horizontal="left"/>
    </xf>
    <xf numFmtId="0" fontId="25" fillId="0" borderId="0" xfId="0" applyFont="1" applyAlignment="1">
      <alignment horizontal="right"/>
    </xf>
    <xf numFmtId="4" fontId="25" fillId="0" borderId="0" xfId="0" applyNumberFormat="1" applyFont="1"/>
    <xf numFmtId="167" fontId="24" fillId="0" borderId="8" xfId="0" applyNumberFormat="1" applyFont="1" applyBorder="1" applyAlignment="1">
      <alignment horizontal="center"/>
    </xf>
    <xf numFmtId="4" fontId="27" fillId="0" borderId="8" xfId="0" applyNumberFormat="1" applyFont="1" applyBorder="1" applyAlignment="1">
      <alignment horizontal="right"/>
    </xf>
    <xf numFmtId="0" fontId="27" fillId="0" borderId="8" xfId="0" applyFont="1" applyBorder="1" applyAlignment="1">
      <alignment horizontal="left"/>
    </xf>
    <xf numFmtId="14" fontId="24" fillId="0" borderId="8" xfId="0" applyNumberFormat="1" applyFont="1" applyBorder="1" applyAlignment="1">
      <alignment horizontal="center"/>
    </xf>
    <xf numFmtId="167" fontId="24" fillId="0" borderId="8" xfId="0" applyNumberFormat="1" applyFont="1" applyBorder="1" applyAlignment="1">
      <alignment horizontal="center"/>
    </xf>
    <xf numFmtId="167" fontId="24" fillId="2" borderId="8" xfId="0" applyNumberFormat="1" applyFont="1" applyFill="1" applyBorder="1" applyAlignment="1">
      <alignment horizontal="center"/>
    </xf>
    <xf numFmtId="14" fontId="27" fillId="0" borderId="8" xfId="0" applyNumberFormat="1" applyFont="1" applyBorder="1" applyAlignment="1">
      <alignment horizontal="center"/>
    </xf>
    <xf numFmtId="0" fontId="27" fillId="0" borderId="8" xfId="0" applyFont="1" applyBorder="1" applyAlignment="1">
      <alignment horizontal="left"/>
    </xf>
    <xf numFmtId="14" fontId="27" fillId="2" borderId="8" xfId="0" applyNumberFormat="1" applyFont="1" applyFill="1" applyBorder="1" applyAlignment="1">
      <alignment horizontal="center"/>
    </xf>
    <xf numFmtId="0" fontId="27" fillId="2" borderId="8" xfId="0" applyFont="1" applyFill="1" applyBorder="1" applyAlignment="1">
      <alignment horizontal="left"/>
    </xf>
    <xf numFmtId="167" fontId="27" fillId="0" borderId="8" xfId="0" applyNumberFormat="1" applyFont="1" applyBorder="1" applyAlignment="1">
      <alignment horizontal="center"/>
    </xf>
    <xf numFmtId="167" fontId="27" fillId="2" borderId="8" xfId="0" applyNumberFormat="1" applyFont="1" applyFill="1" applyBorder="1" applyAlignment="1">
      <alignment horizontal="center"/>
    </xf>
    <xf numFmtId="4" fontId="28" fillId="0" borderId="0" xfId="0" applyNumberFormat="1" applyFont="1" applyAlignment="1">
      <alignment horizontal="right"/>
    </xf>
    <xf numFmtId="4" fontId="3" fillId="0" borderId="0" xfId="0" applyNumberFormat="1" applyFont="1" applyAlignment="1">
      <alignment horizontal="right"/>
    </xf>
    <xf numFmtId="0" fontId="29" fillId="0" borderId="0" xfId="0" applyFont="1"/>
    <xf numFmtId="3" fontId="29" fillId="0" borderId="0" xfId="0" applyNumberFormat="1" applyFont="1"/>
    <xf numFmtId="0" fontId="20" fillId="4" borderId="4" xfId="0" applyFont="1" applyFill="1" applyBorder="1"/>
    <xf numFmtId="0" fontId="18" fillId="4" borderId="4" xfId="0" applyFont="1" applyFill="1" applyBorder="1"/>
    <xf numFmtId="0" fontId="18" fillId="4" borderId="8" xfId="0" applyFont="1" applyFill="1" applyBorder="1"/>
    <xf numFmtId="0" fontId="10" fillId="4" borderId="8" xfId="0" applyFont="1" applyFill="1" applyBorder="1" applyAlignment="1">
      <alignment horizontal="center"/>
    </xf>
    <xf numFmtId="3" fontId="10" fillId="4" borderId="8" xfId="0" applyNumberFormat="1" applyFont="1" applyFill="1" applyBorder="1" applyAlignment="1">
      <alignment horizontal="center"/>
    </xf>
    <xf numFmtId="0" fontId="10" fillId="4" borderId="8" xfId="0" applyFont="1" applyFill="1" applyBorder="1" applyAlignment="1">
      <alignment horizontal="left" wrapText="1"/>
    </xf>
    <xf numFmtId="0" fontId="10" fillId="4" borderId="8" xfId="0" applyFont="1" applyFill="1" applyBorder="1" applyAlignment="1">
      <alignment horizontal="center" wrapText="1"/>
    </xf>
    <xf numFmtId="0" fontId="10" fillId="4" borderId="8" xfId="0" applyFont="1" applyFill="1" applyBorder="1" applyAlignment="1"/>
    <xf numFmtId="0" fontId="10" fillId="4" borderId="8" xfId="0" applyFont="1" applyFill="1" applyBorder="1"/>
    <xf numFmtId="0" fontId="20" fillId="0" borderId="8" xfId="0" applyFont="1" applyBorder="1" applyAlignment="1">
      <alignment wrapText="1"/>
    </xf>
    <xf numFmtId="164" fontId="30" fillId="0" borderId="8" xfId="0" applyNumberFormat="1" applyFont="1" applyBorder="1" applyAlignment="1"/>
    <xf numFmtId="3" fontId="30" fillId="0" borderId="8" xfId="0" applyNumberFormat="1" applyFont="1" applyBorder="1" applyAlignment="1"/>
    <xf numFmtId="164" fontId="30" fillId="0" borderId="8" xfId="0" applyNumberFormat="1" applyFont="1" applyBorder="1"/>
    <xf numFmtId="0" fontId="18" fillId="0" borderId="8" xfId="0" applyFont="1" applyBorder="1"/>
    <xf numFmtId="165" fontId="30" fillId="0" borderId="8" xfId="0" applyNumberFormat="1" applyFont="1" applyBorder="1"/>
    <xf numFmtId="169" fontId="3" fillId="0" borderId="0" xfId="0" applyNumberFormat="1" applyFont="1"/>
    <xf numFmtId="3" fontId="30" fillId="0" borderId="8" xfId="0" applyNumberFormat="1" applyFont="1" applyBorder="1"/>
    <xf numFmtId="0" fontId="18" fillId="0" borderId="9" xfId="0" applyFont="1" applyBorder="1"/>
    <xf numFmtId="165" fontId="30" fillId="0" borderId="9" xfId="0" applyNumberFormat="1" applyFont="1" applyBorder="1"/>
    <xf numFmtId="3" fontId="30" fillId="0" borderId="9" xfId="0" applyNumberFormat="1" applyFont="1" applyBorder="1"/>
    <xf numFmtId="0" fontId="20" fillId="5" borderId="10" xfId="0" applyFont="1" applyFill="1" applyBorder="1"/>
    <xf numFmtId="164" fontId="31" fillId="5" borderId="10" xfId="0" applyNumberFormat="1" applyFont="1" applyFill="1" applyBorder="1"/>
    <xf numFmtId="3" fontId="31" fillId="5" borderId="10" xfId="0" applyNumberFormat="1" applyFont="1" applyFill="1" applyBorder="1"/>
    <xf numFmtId="164" fontId="31" fillId="5" borderId="10" xfId="0" applyNumberFormat="1" applyFont="1" applyFill="1" applyBorder="1" applyAlignment="1"/>
    <xf numFmtId="0" fontId="18" fillId="0" borderId="8" xfId="0" applyFont="1" applyBorder="1" applyAlignment="1">
      <alignment wrapText="1"/>
    </xf>
    <xf numFmtId="43" fontId="30" fillId="0" borderId="8" xfId="0" applyNumberFormat="1" applyFont="1" applyBorder="1"/>
    <xf numFmtId="166" fontId="30" fillId="0" borderId="9" xfId="0" applyNumberFormat="1" applyFont="1" applyBorder="1"/>
    <xf numFmtId="43" fontId="30" fillId="0" borderId="11" xfId="0" applyNumberFormat="1" applyFont="1" applyBorder="1"/>
    <xf numFmtId="3" fontId="30" fillId="0" borderId="9" xfId="0" applyNumberFormat="1" applyFont="1" applyBorder="1" applyAlignment="1"/>
    <xf numFmtId="166" fontId="30" fillId="0" borderId="8" xfId="0" applyNumberFormat="1" applyFont="1" applyBorder="1"/>
    <xf numFmtId="43" fontId="30" fillId="0" borderId="9" xfId="0" applyNumberFormat="1" applyFont="1" applyBorder="1"/>
    <xf numFmtId="0" fontId="20" fillId="5" borderId="8" xfId="0" applyFont="1" applyFill="1" applyBorder="1"/>
    <xf numFmtId="165" fontId="31" fillId="5" borderId="10" xfId="0" applyNumberFormat="1" applyFont="1" applyFill="1" applyBorder="1"/>
    <xf numFmtId="0" fontId="19" fillId="6" borderId="4" xfId="0" applyFont="1" applyFill="1" applyBorder="1" applyAlignment="1">
      <alignment wrapText="1"/>
    </xf>
    <xf numFmtId="164" fontId="19" fillId="6" borderId="12" xfId="0" applyNumberFormat="1" applyFont="1" applyFill="1" applyBorder="1"/>
    <xf numFmtId="3" fontId="19" fillId="6" borderId="12" xfId="0" applyNumberFormat="1" applyFont="1" applyFill="1" applyBorder="1"/>
    <xf numFmtId="0" fontId="28" fillId="2" borderId="4" xfId="0" applyFont="1" applyFill="1" applyBorder="1" applyAlignment="1">
      <alignment horizontal="left"/>
    </xf>
    <xf numFmtId="3" fontId="19" fillId="0" borderId="0" xfId="0" applyNumberFormat="1" applyFont="1"/>
    <xf numFmtId="0" fontId="14"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center" wrapText="1"/>
    </xf>
    <xf numFmtId="0" fontId="32" fillId="0" borderId="0" xfId="0" applyFont="1" applyAlignment="1">
      <alignment horizontal="center" vertical="top" wrapText="1"/>
    </xf>
    <xf numFmtId="170" fontId="33" fillId="0" borderId="0" xfId="0" applyNumberFormat="1" applyFont="1" applyAlignment="1">
      <alignment horizontal="left" vertical="top" wrapText="1"/>
    </xf>
    <xf numFmtId="0" fontId="32" fillId="0" borderId="0" xfId="0" applyFont="1" applyAlignment="1">
      <alignment horizontal="left" vertical="top" wrapText="1"/>
    </xf>
    <xf numFmtId="43" fontId="34" fillId="0" borderId="0" xfId="0" applyNumberFormat="1" applyFont="1" applyAlignment="1">
      <alignment horizontal="center" vertical="top" wrapText="1"/>
    </xf>
    <xf numFmtId="9" fontId="32" fillId="0" borderId="0" xfId="0" applyNumberFormat="1" applyFont="1" applyAlignment="1">
      <alignment horizontal="center" vertical="top" wrapText="1"/>
    </xf>
    <xf numFmtId="43" fontId="32" fillId="0" borderId="0" xfId="0" applyNumberFormat="1" applyFont="1" applyAlignment="1">
      <alignment horizontal="center" vertical="top" wrapText="1"/>
    </xf>
    <xf numFmtId="171" fontId="35" fillId="0" borderId="0" xfId="0" applyNumberFormat="1"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center" vertical="top" wrapText="1"/>
    </xf>
    <xf numFmtId="43" fontId="17" fillId="0" borderId="0" xfId="0" applyNumberFormat="1" applyFont="1" applyAlignment="1">
      <alignment horizontal="center" vertical="top" wrapText="1"/>
    </xf>
    <xf numFmtId="43" fontId="17" fillId="0" borderId="0" xfId="0" applyNumberFormat="1" applyFont="1" applyAlignment="1">
      <alignment horizontal="center" vertical="top" wrapText="1"/>
    </xf>
    <xf numFmtId="0" fontId="37" fillId="0" borderId="0" xfId="0" applyFont="1" applyAlignment="1">
      <alignment horizontal="left" vertical="top"/>
    </xf>
    <xf numFmtId="0" fontId="38" fillId="0" borderId="0" xfId="0" applyFont="1" applyAlignment="1">
      <alignment horizontal="center" vertical="top"/>
    </xf>
    <xf numFmtId="0" fontId="37" fillId="0" borderId="0" xfId="0" applyFont="1" applyAlignment="1">
      <alignment horizontal="center" vertical="top"/>
    </xf>
    <xf numFmtId="0" fontId="39" fillId="0" borderId="0" xfId="0" applyFont="1" applyAlignment="1">
      <alignment horizontal="left" vertical="top"/>
    </xf>
    <xf numFmtId="0" fontId="40" fillId="0" borderId="0" xfId="0" applyFont="1" applyAlignment="1">
      <alignment horizontal="center" vertical="top"/>
    </xf>
    <xf numFmtId="9" fontId="37" fillId="0" borderId="0" xfId="0" applyNumberFormat="1" applyFont="1" applyAlignment="1">
      <alignment horizontal="center" vertical="top"/>
    </xf>
    <xf numFmtId="0" fontId="11" fillId="0" borderId="0" xfId="0" applyFont="1" applyAlignment="1">
      <alignment horizontal="left" vertical="top" wrapText="1"/>
    </xf>
    <xf numFmtId="43" fontId="34" fillId="0" borderId="0" xfId="0" applyNumberFormat="1" applyFont="1" applyAlignment="1">
      <alignment horizontal="center" vertical="center" wrapText="1"/>
    </xf>
    <xf numFmtId="9" fontId="32" fillId="0" borderId="0" xfId="0" applyNumberFormat="1" applyFont="1" applyAlignment="1">
      <alignment horizontal="center" vertical="center" wrapText="1"/>
    </xf>
    <xf numFmtId="43" fontId="32" fillId="0" borderId="0" xfId="0" applyNumberFormat="1" applyFont="1" applyAlignment="1">
      <alignment horizontal="center" vertical="center" wrapText="1"/>
    </xf>
    <xf numFmtId="0" fontId="41" fillId="0" borderId="0" xfId="0" applyFont="1" applyAlignment="1">
      <alignment horizontal="left"/>
    </xf>
    <xf numFmtId="0" fontId="38" fillId="0" borderId="0" xfId="0" applyFont="1" applyAlignment="1">
      <alignment horizontal="center"/>
    </xf>
    <xf numFmtId="0" fontId="37" fillId="0" borderId="0" xfId="0" applyFont="1" applyAlignment="1">
      <alignment horizontal="center"/>
    </xf>
    <xf numFmtId="0" fontId="32" fillId="0" borderId="0" xfId="0" applyFont="1" applyAlignment="1">
      <alignment horizontal="center" vertical="center" wrapText="1"/>
    </xf>
    <xf numFmtId="0" fontId="0" fillId="0" borderId="0" xfId="0" applyFont="1" applyAlignment="1"/>
    <xf numFmtId="4" fontId="21" fillId="0" borderId="0" xfId="0" applyNumberFormat="1" applyFont="1" applyAlignment="1">
      <alignment horizontal="right"/>
    </xf>
    <xf numFmtId="4" fontId="20" fillId="0" borderId="0" xfId="0" applyNumberFormat="1" applyFont="1" applyAlignment="1">
      <alignment horizontal="right"/>
    </xf>
    <xf numFmtId="4" fontId="3" fillId="0" borderId="1" xfId="0" applyNumberFormat="1" applyFont="1" applyBorder="1" applyAlignment="1">
      <alignment horizontal="right"/>
    </xf>
    <xf numFmtId="4" fontId="2" fillId="0" borderId="0" xfId="0" applyNumberFormat="1" applyFont="1" applyAlignment="1">
      <alignment horizontal="center"/>
    </xf>
    <xf numFmtId="0" fontId="0" fillId="0" borderId="0" xfId="0" applyFont="1" applyAlignment="1"/>
    <xf numFmtId="0" fontId="2" fillId="0" borderId="0" xfId="0" applyFont="1" applyAlignment="1">
      <alignment horizontal="center"/>
    </xf>
    <xf numFmtId="0" fontId="1" fillId="0" borderId="0" xfId="0" applyFont="1" applyAlignment="1">
      <alignment horizontal="center" vertical="center"/>
    </xf>
    <xf numFmtId="0" fontId="4" fillId="0" borderId="0" xfId="0" applyFont="1" applyAlignment="1">
      <alignment horizontal="center" vertical="center"/>
    </xf>
    <xf numFmtId="4" fontId="9" fillId="0" borderId="0" xfId="0" applyNumberFormat="1" applyFont="1" applyAlignment="1">
      <alignment horizontal="center"/>
    </xf>
    <xf numFmtId="0" fontId="4" fillId="0" borderId="0" xfId="0" applyFont="1" applyAlignment="1">
      <alignment horizontal="left" vertical="center" wrapText="1"/>
    </xf>
    <xf numFmtId="0" fontId="11" fillId="0" borderId="0" xfId="0" applyFont="1" applyAlignment="1">
      <alignment horizontal="center"/>
    </xf>
    <xf numFmtId="4" fontId="11" fillId="0" borderId="0" xfId="0" applyNumberFormat="1" applyFont="1" applyAlignment="1">
      <alignment horizontal="center"/>
    </xf>
    <xf numFmtId="4" fontId="13" fillId="0" borderId="0" xfId="0" applyNumberFormat="1" applyFont="1" applyAlignment="1">
      <alignment horizontal="center"/>
    </xf>
    <xf numFmtId="0" fontId="14" fillId="0" borderId="0" xfId="0" applyFont="1" applyAlignment="1">
      <alignment horizontal="center" vertical="center"/>
    </xf>
    <xf numFmtId="0" fontId="18" fillId="0" borderId="0" xfId="0" applyFont="1" applyAlignment="1">
      <alignment horizontal="left" vertical="top" wrapText="1"/>
    </xf>
    <xf numFmtId="0" fontId="20" fillId="0" borderId="0" xfId="0" applyFont="1" applyAlignment="1">
      <alignment horizontal="left" vertical="top" wrapText="1"/>
    </xf>
    <xf numFmtId="43" fontId="20" fillId="2" borderId="6" xfId="0" applyNumberFormat="1" applyFont="1" applyFill="1" applyBorder="1" applyAlignment="1">
      <alignment horizontal="center"/>
    </xf>
    <xf numFmtId="0" fontId="26" fillId="0" borderId="7" xfId="0" applyFont="1" applyBorder="1"/>
    <xf numFmtId="0" fontId="18" fillId="0" borderId="0" xfId="0" applyFont="1" applyAlignment="1">
      <alignment horizontal="left" wrapText="1"/>
    </xf>
    <xf numFmtId="0" fontId="24" fillId="0" borderId="0" xfId="0" applyFont="1" applyAlignment="1">
      <alignment horizontal="left" wrapText="1"/>
    </xf>
    <xf numFmtId="0" fontId="18" fillId="0" borderId="0" xfId="0" applyFont="1" applyAlignment="1">
      <alignment horizontal="left" vertical="center" wrapText="1"/>
    </xf>
    <xf numFmtId="0" fontId="3" fillId="0" borderId="0" xfId="0" applyFont="1" applyAlignment="1">
      <alignment horizontal="center" vertical="top" wrapText="1"/>
    </xf>
    <xf numFmtId="0" fontId="32" fillId="0" borderId="0" xfId="0" applyFont="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1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24" workbookViewId="0">
      <selection activeCell="G31" sqref="G31:G32"/>
    </sheetView>
  </sheetViews>
  <sheetFormatPr baseColWidth="10" defaultColWidth="14.42578125" defaultRowHeight="15" customHeight="1"/>
  <cols>
    <col min="1" max="1" width="58.140625" customWidth="1"/>
    <col min="2" max="2" width="18.28515625" customWidth="1"/>
    <col min="3" max="3" width="3" customWidth="1"/>
    <col min="4" max="4" width="18.28515625" customWidth="1"/>
    <col min="5" max="5" width="11.42578125" customWidth="1"/>
    <col min="6" max="24" width="10.7109375" customWidth="1"/>
  </cols>
  <sheetData>
    <row r="1" spans="1:26" ht="15.75" customHeight="1">
      <c r="A1" s="276" t="s">
        <v>0</v>
      </c>
      <c r="B1" s="274"/>
      <c r="C1" s="274"/>
      <c r="D1" s="274"/>
      <c r="E1" s="1"/>
      <c r="F1" s="1"/>
      <c r="G1" s="1"/>
      <c r="H1" s="1"/>
      <c r="I1" s="1"/>
      <c r="J1" s="1"/>
      <c r="K1" s="1"/>
      <c r="L1" s="1"/>
      <c r="M1" s="1"/>
      <c r="N1" s="1"/>
      <c r="O1" s="1"/>
      <c r="P1" s="1"/>
      <c r="Q1" s="1"/>
      <c r="R1" s="1"/>
      <c r="S1" s="1"/>
      <c r="T1" s="1"/>
      <c r="U1" s="1"/>
      <c r="V1" s="1"/>
      <c r="W1" s="1"/>
      <c r="X1" s="1"/>
      <c r="Y1" s="1"/>
      <c r="Z1" s="2"/>
    </row>
    <row r="2" spans="1:26" ht="15.75" customHeight="1">
      <c r="A2" s="277" t="s">
        <v>1</v>
      </c>
      <c r="B2" s="274"/>
      <c r="C2" s="274"/>
      <c r="D2" s="274"/>
      <c r="E2" s="1"/>
      <c r="F2" s="1"/>
      <c r="G2" s="1"/>
      <c r="H2" s="1"/>
      <c r="I2" s="1"/>
      <c r="J2" s="1"/>
      <c r="K2" s="1"/>
      <c r="L2" s="1"/>
      <c r="M2" s="1"/>
      <c r="N2" s="1"/>
      <c r="O2" s="1"/>
      <c r="P2" s="1"/>
      <c r="Q2" s="1"/>
      <c r="R2" s="1"/>
      <c r="S2" s="1"/>
      <c r="T2" s="1"/>
      <c r="U2" s="1"/>
      <c r="V2" s="1"/>
      <c r="W2" s="1"/>
      <c r="X2" s="1"/>
      <c r="Y2" s="1"/>
      <c r="Z2" s="2"/>
    </row>
    <row r="3" spans="1:26" ht="15.75" customHeight="1">
      <c r="A3" s="276" t="s">
        <v>2</v>
      </c>
      <c r="B3" s="274"/>
      <c r="C3" s="274"/>
      <c r="D3" s="274"/>
      <c r="E3" s="1"/>
      <c r="F3" s="1"/>
      <c r="G3" s="1"/>
      <c r="H3" s="1"/>
      <c r="I3" s="1"/>
      <c r="J3" s="1"/>
      <c r="K3" s="1"/>
      <c r="L3" s="1"/>
      <c r="M3" s="1"/>
      <c r="N3" s="1"/>
      <c r="O3" s="1"/>
      <c r="P3" s="1"/>
      <c r="Q3" s="1"/>
      <c r="R3" s="1"/>
      <c r="S3" s="1"/>
      <c r="T3" s="1"/>
      <c r="U3" s="1"/>
      <c r="V3" s="1"/>
      <c r="W3" s="1"/>
      <c r="X3" s="1"/>
      <c r="Y3" s="1"/>
      <c r="Z3" s="2"/>
    </row>
    <row r="4" spans="1:26" ht="15.75" customHeight="1">
      <c r="A4" s="277" t="s">
        <v>3</v>
      </c>
      <c r="B4" s="274"/>
      <c r="C4" s="274"/>
      <c r="D4" s="274"/>
      <c r="E4" s="1"/>
      <c r="F4" s="1"/>
      <c r="G4" s="1"/>
      <c r="H4" s="1"/>
      <c r="I4" s="1"/>
      <c r="J4" s="1"/>
      <c r="K4" s="1"/>
      <c r="L4" s="1"/>
      <c r="M4" s="1"/>
      <c r="N4" s="1"/>
      <c r="O4" s="1"/>
      <c r="P4" s="1"/>
      <c r="Q4" s="1"/>
      <c r="R4" s="1"/>
      <c r="S4" s="1"/>
      <c r="T4" s="1"/>
      <c r="U4" s="1"/>
      <c r="V4" s="1"/>
      <c r="W4" s="1"/>
      <c r="X4" s="1"/>
      <c r="Y4" s="1"/>
      <c r="Z4" s="2"/>
    </row>
    <row r="5" spans="1:26" ht="15.75" customHeight="1">
      <c r="A5" s="3"/>
      <c r="B5" s="4"/>
      <c r="C5" s="3"/>
      <c r="D5" s="4"/>
      <c r="E5" s="1"/>
      <c r="F5" s="1"/>
      <c r="G5" s="1"/>
      <c r="H5" s="1"/>
      <c r="I5" s="1"/>
      <c r="J5" s="1"/>
      <c r="K5" s="1"/>
      <c r="L5" s="1"/>
      <c r="M5" s="1"/>
      <c r="N5" s="1"/>
      <c r="O5" s="1"/>
      <c r="P5" s="1"/>
      <c r="Q5" s="1"/>
      <c r="R5" s="1"/>
      <c r="S5" s="1"/>
      <c r="T5" s="1"/>
      <c r="U5" s="1"/>
      <c r="V5" s="1"/>
      <c r="W5" s="1"/>
      <c r="X5" s="1"/>
      <c r="Y5" s="1"/>
      <c r="Z5" s="2"/>
    </row>
    <row r="6" spans="1:26" ht="12.75" customHeight="1">
      <c r="A6" s="5"/>
      <c r="B6" s="6" t="s">
        <v>4</v>
      </c>
      <c r="C6" s="7"/>
      <c r="D6" s="6" t="s">
        <v>5</v>
      </c>
      <c r="E6" s="1"/>
      <c r="F6" s="1"/>
      <c r="G6" s="1"/>
      <c r="H6" s="1"/>
      <c r="I6" s="1"/>
      <c r="J6" s="1"/>
      <c r="K6" s="1"/>
      <c r="L6" s="1"/>
      <c r="M6" s="1"/>
      <c r="N6" s="1"/>
      <c r="O6" s="1"/>
      <c r="P6" s="1"/>
      <c r="Q6" s="1"/>
      <c r="R6" s="1"/>
      <c r="S6" s="1"/>
      <c r="T6" s="1"/>
      <c r="U6" s="1"/>
      <c r="V6" s="1"/>
      <c r="W6" s="1"/>
      <c r="X6" s="1"/>
      <c r="Y6" s="1"/>
      <c r="Z6" s="2"/>
    </row>
    <row r="7" spans="1:26" ht="15.75" customHeight="1">
      <c r="A7" s="8" t="s">
        <v>6</v>
      </c>
      <c r="B7" s="9"/>
      <c r="C7" s="10"/>
      <c r="D7" s="9"/>
      <c r="E7" s="1"/>
      <c r="F7" s="1"/>
      <c r="G7" s="1"/>
      <c r="H7" s="1"/>
      <c r="I7" s="1"/>
      <c r="J7" s="1"/>
      <c r="K7" s="1"/>
      <c r="L7" s="1"/>
      <c r="M7" s="1"/>
      <c r="N7" s="1"/>
      <c r="O7" s="1"/>
      <c r="P7" s="1"/>
      <c r="Q7" s="1"/>
      <c r="R7" s="1"/>
      <c r="S7" s="1"/>
      <c r="T7" s="1"/>
      <c r="U7" s="1"/>
      <c r="V7" s="1"/>
      <c r="W7" s="1"/>
      <c r="X7" s="1"/>
      <c r="Y7" s="1"/>
      <c r="Z7" s="2"/>
    </row>
    <row r="8" spans="1:26" ht="15.75" customHeight="1">
      <c r="A8" s="8" t="s">
        <v>7</v>
      </c>
      <c r="B8" s="9"/>
      <c r="C8" s="10"/>
      <c r="D8" s="9"/>
      <c r="E8" s="1"/>
      <c r="F8" s="1"/>
      <c r="G8" s="1"/>
      <c r="H8" s="1"/>
      <c r="I8" s="1"/>
      <c r="J8" s="1"/>
      <c r="K8" s="1"/>
      <c r="L8" s="1"/>
      <c r="M8" s="1"/>
      <c r="N8" s="1"/>
      <c r="O8" s="1"/>
      <c r="P8" s="1"/>
      <c r="Q8" s="1"/>
      <c r="R8" s="1"/>
      <c r="S8" s="1"/>
      <c r="T8" s="1"/>
      <c r="U8" s="1"/>
      <c r="V8" s="1"/>
      <c r="W8" s="1"/>
      <c r="X8" s="1"/>
      <c r="Y8" s="1"/>
      <c r="Z8" s="2"/>
    </row>
    <row r="9" spans="1:26" ht="15.75" customHeight="1">
      <c r="A9" s="11" t="s">
        <v>8</v>
      </c>
      <c r="B9" s="12">
        <v>2176166668.5700002</v>
      </c>
      <c r="C9" s="13"/>
      <c r="D9" s="12">
        <v>2744877337</v>
      </c>
      <c r="E9" s="1"/>
      <c r="F9" s="14"/>
      <c r="G9" s="1"/>
      <c r="H9" s="1"/>
      <c r="I9" s="1"/>
      <c r="J9" s="1"/>
      <c r="K9" s="1"/>
      <c r="L9" s="1"/>
      <c r="M9" s="1"/>
      <c r="N9" s="1"/>
      <c r="O9" s="1"/>
      <c r="P9" s="1"/>
      <c r="Q9" s="1"/>
      <c r="R9" s="1"/>
      <c r="S9" s="1"/>
      <c r="T9" s="1"/>
      <c r="U9" s="1"/>
      <c r="V9" s="1"/>
      <c r="W9" s="1"/>
      <c r="X9" s="1"/>
      <c r="Y9" s="1"/>
      <c r="Z9" s="2"/>
    </row>
    <row r="10" spans="1:26" ht="15.75" customHeight="1">
      <c r="A10" s="11" t="s">
        <v>9</v>
      </c>
      <c r="B10" s="12">
        <v>187389148.02000001</v>
      </c>
      <c r="C10" s="13"/>
      <c r="D10" s="12">
        <v>195049876</v>
      </c>
      <c r="E10" s="1"/>
      <c r="F10" s="1"/>
      <c r="G10" s="1"/>
      <c r="H10" s="1"/>
      <c r="I10" s="1"/>
      <c r="J10" s="1"/>
      <c r="K10" s="1"/>
      <c r="L10" s="1"/>
      <c r="M10" s="1"/>
      <c r="N10" s="1"/>
      <c r="O10" s="1"/>
      <c r="P10" s="1"/>
      <c r="Q10" s="1"/>
      <c r="R10" s="1"/>
      <c r="S10" s="1"/>
      <c r="T10" s="1"/>
      <c r="U10" s="1"/>
      <c r="V10" s="1"/>
      <c r="W10" s="1"/>
      <c r="X10" s="1"/>
      <c r="Y10" s="1"/>
      <c r="Z10" s="2"/>
    </row>
    <row r="11" spans="1:26" ht="15.75" customHeight="1">
      <c r="A11" s="11" t="s">
        <v>10</v>
      </c>
      <c r="B11" s="15">
        <v>342508159.58999997</v>
      </c>
      <c r="C11" s="13"/>
      <c r="D11" s="12">
        <v>224523847.41</v>
      </c>
      <c r="E11" s="1"/>
      <c r="F11" s="1"/>
      <c r="G11" s="1"/>
      <c r="H11" s="1"/>
      <c r="I11" s="1"/>
      <c r="J11" s="1"/>
      <c r="K11" s="1"/>
      <c r="L11" s="1"/>
      <c r="M11" s="1"/>
      <c r="N11" s="1"/>
      <c r="O11" s="1"/>
      <c r="P11" s="1"/>
      <c r="Q11" s="1"/>
      <c r="R11" s="1"/>
      <c r="S11" s="1"/>
      <c r="T11" s="1"/>
      <c r="U11" s="1"/>
      <c r="V11" s="1"/>
      <c r="W11" s="1"/>
      <c r="X11" s="1"/>
      <c r="Y11" s="1"/>
      <c r="Z11" s="2"/>
    </row>
    <row r="12" spans="1:26" ht="15.75" customHeight="1">
      <c r="A12" s="11" t="s">
        <v>918</v>
      </c>
      <c r="B12" s="16">
        <v>657133291.46000004</v>
      </c>
      <c r="C12" s="13"/>
      <c r="D12" s="16">
        <v>425476977</v>
      </c>
      <c r="E12" s="1"/>
      <c r="F12" s="1"/>
      <c r="G12" s="1"/>
      <c r="H12" s="1"/>
      <c r="I12" s="1"/>
      <c r="J12" s="1"/>
      <c r="K12" s="1"/>
      <c r="L12" s="1"/>
      <c r="M12" s="1"/>
      <c r="N12" s="1"/>
      <c r="O12" s="1"/>
      <c r="P12" s="1"/>
      <c r="Q12" s="1"/>
      <c r="R12" s="1"/>
      <c r="S12" s="1"/>
      <c r="T12" s="1"/>
      <c r="U12" s="1"/>
      <c r="V12" s="1"/>
      <c r="W12" s="1"/>
      <c r="X12" s="1"/>
      <c r="Y12" s="1"/>
      <c r="Z12" s="2"/>
    </row>
    <row r="13" spans="1:26" ht="15.75" customHeight="1">
      <c r="A13" s="8" t="s">
        <v>11</v>
      </c>
      <c r="B13" s="17">
        <f>SUM(B9:B12)</f>
        <v>3363197267.6400003</v>
      </c>
      <c r="C13" s="18"/>
      <c r="D13" s="17">
        <f>SUM(D9:D12)</f>
        <v>3589928037.4099998</v>
      </c>
      <c r="E13" s="1"/>
      <c r="F13" s="1"/>
      <c r="G13" s="1"/>
      <c r="H13" s="1"/>
      <c r="I13" s="1"/>
      <c r="J13" s="1"/>
      <c r="K13" s="1"/>
      <c r="L13" s="1"/>
      <c r="M13" s="1"/>
      <c r="N13" s="1"/>
      <c r="O13" s="1"/>
      <c r="P13" s="1"/>
      <c r="Q13" s="1"/>
      <c r="R13" s="1"/>
      <c r="S13" s="1"/>
      <c r="T13" s="1"/>
      <c r="U13" s="1"/>
      <c r="V13" s="1"/>
      <c r="W13" s="1"/>
      <c r="X13" s="1"/>
      <c r="Y13" s="1"/>
      <c r="Z13" s="2"/>
    </row>
    <row r="14" spans="1:26" ht="15.75" customHeight="1">
      <c r="A14" s="8"/>
      <c r="B14" s="17"/>
      <c r="C14" s="18"/>
      <c r="D14" s="17"/>
      <c r="E14" s="1"/>
      <c r="F14" s="1"/>
      <c r="G14" s="1"/>
      <c r="H14" s="1"/>
      <c r="I14" s="1"/>
      <c r="J14" s="1"/>
      <c r="K14" s="1"/>
      <c r="L14" s="1"/>
      <c r="M14" s="1"/>
      <c r="N14" s="1"/>
      <c r="O14" s="1"/>
      <c r="P14" s="1"/>
      <c r="Q14" s="1"/>
      <c r="R14" s="1"/>
      <c r="S14" s="1"/>
      <c r="T14" s="1"/>
      <c r="U14" s="1"/>
      <c r="V14" s="1"/>
      <c r="W14" s="1"/>
      <c r="X14" s="1"/>
      <c r="Y14" s="1"/>
      <c r="Z14" s="2"/>
    </row>
    <row r="15" spans="1:26" ht="15.75" customHeight="1">
      <c r="A15" s="8" t="s">
        <v>12</v>
      </c>
      <c r="B15" s="19"/>
      <c r="C15" s="20"/>
      <c r="D15" s="19"/>
      <c r="E15" s="1"/>
      <c r="F15" s="1"/>
      <c r="G15" s="1"/>
      <c r="H15" s="1"/>
      <c r="I15" s="1"/>
      <c r="J15" s="1"/>
      <c r="K15" s="1"/>
      <c r="L15" s="1"/>
      <c r="M15" s="1"/>
      <c r="N15" s="1"/>
      <c r="O15" s="1"/>
      <c r="P15" s="1"/>
      <c r="Q15" s="1"/>
      <c r="R15" s="1"/>
      <c r="S15" s="1"/>
      <c r="T15" s="1"/>
      <c r="U15" s="1"/>
      <c r="V15" s="1"/>
      <c r="W15" s="1"/>
      <c r="X15" s="1"/>
      <c r="Y15" s="1"/>
      <c r="Z15" s="2"/>
    </row>
    <row r="16" spans="1:26" ht="15.75" customHeight="1">
      <c r="A16" s="21" t="s">
        <v>13</v>
      </c>
      <c r="B16" s="15">
        <v>1500000000</v>
      </c>
      <c r="C16" s="13"/>
      <c r="D16" s="12">
        <v>1250000000</v>
      </c>
      <c r="F16" s="1"/>
      <c r="G16" s="1"/>
      <c r="H16" s="1"/>
      <c r="I16" s="1"/>
      <c r="J16" s="1"/>
      <c r="K16" s="1"/>
      <c r="L16" s="1"/>
      <c r="M16" s="1"/>
      <c r="N16" s="1"/>
      <c r="O16" s="1"/>
      <c r="P16" s="1"/>
      <c r="Q16" s="1"/>
      <c r="R16" s="1"/>
      <c r="S16" s="1"/>
      <c r="T16" s="1"/>
      <c r="U16" s="1"/>
      <c r="V16" s="1"/>
      <c r="W16" s="1"/>
      <c r="X16" s="1"/>
      <c r="Y16" s="1"/>
      <c r="Z16" s="2"/>
    </row>
    <row r="17" spans="1:26" ht="15.75" customHeight="1">
      <c r="A17" s="21" t="s">
        <v>14</v>
      </c>
      <c r="B17" s="15">
        <v>44500321.140000001</v>
      </c>
      <c r="C17" s="13"/>
      <c r="D17" s="12">
        <v>28843119</v>
      </c>
      <c r="E17" s="1"/>
      <c r="F17" s="1"/>
      <c r="G17" s="1"/>
      <c r="H17" s="1"/>
      <c r="I17" s="1"/>
      <c r="J17" s="1"/>
      <c r="K17" s="1"/>
      <c r="L17" s="1"/>
      <c r="M17" s="1"/>
      <c r="N17" s="1"/>
      <c r="O17" s="1"/>
      <c r="P17" s="1"/>
      <c r="Q17" s="1"/>
      <c r="R17" s="1"/>
      <c r="S17" s="1"/>
      <c r="T17" s="1"/>
      <c r="U17" s="1"/>
      <c r="V17" s="1"/>
      <c r="W17" s="1"/>
      <c r="X17" s="1"/>
      <c r="Y17" s="1"/>
      <c r="Z17" s="2"/>
    </row>
    <row r="18" spans="1:26" ht="15.75" customHeight="1">
      <c r="A18" s="11" t="s">
        <v>15</v>
      </c>
      <c r="B18" s="15">
        <v>2350148217.4499998</v>
      </c>
      <c r="C18" s="13"/>
      <c r="D18" s="12">
        <v>2069259711</v>
      </c>
      <c r="E18" s="1"/>
      <c r="F18" s="1"/>
      <c r="G18" s="1"/>
      <c r="H18" s="1"/>
      <c r="I18" s="1"/>
      <c r="J18" s="1"/>
      <c r="K18" s="1"/>
      <c r="L18" s="1"/>
      <c r="M18" s="1"/>
      <c r="N18" s="1"/>
      <c r="O18" s="1"/>
      <c r="P18" s="1"/>
      <c r="Q18" s="1"/>
      <c r="R18" s="1"/>
      <c r="S18" s="1"/>
      <c r="T18" s="1"/>
      <c r="U18" s="1"/>
      <c r="V18" s="1"/>
      <c r="W18" s="1"/>
      <c r="X18" s="1"/>
      <c r="Y18" s="1"/>
      <c r="Z18" s="2"/>
    </row>
    <row r="19" spans="1:26" ht="15.75" customHeight="1">
      <c r="A19" s="21" t="s">
        <v>16</v>
      </c>
      <c r="B19" s="22">
        <v>3475256.14</v>
      </c>
      <c r="C19" s="13"/>
      <c r="D19" s="16">
        <v>3475256</v>
      </c>
      <c r="E19" s="1"/>
      <c r="F19" s="1"/>
      <c r="G19" s="1"/>
      <c r="H19" s="1"/>
      <c r="I19" s="1"/>
      <c r="J19" s="1"/>
      <c r="K19" s="1"/>
      <c r="L19" s="1"/>
      <c r="M19" s="1"/>
      <c r="N19" s="1"/>
      <c r="O19" s="1"/>
      <c r="P19" s="1"/>
      <c r="Q19" s="1"/>
      <c r="R19" s="1"/>
      <c r="S19" s="1"/>
      <c r="T19" s="1"/>
      <c r="U19" s="1"/>
      <c r="V19" s="1"/>
      <c r="W19" s="1"/>
      <c r="X19" s="1"/>
      <c r="Y19" s="1"/>
      <c r="Z19" s="2"/>
    </row>
    <row r="20" spans="1:26" ht="15.75" customHeight="1">
      <c r="A20" s="8" t="s">
        <v>17</v>
      </c>
      <c r="B20" s="17">
        <f>SUM(B16:B19)</f>
        <v>3898123794.73</v>
      </c>
      <c r="C20" s="18"/>
      <c r="D20" s="17">
        <f>SUM(D16:D19)</f>
        <v>3351578086</v>
      </c>
      <c r="E20" s="1"/>
      <c r="F20" s="1"/>
      <c r="G20" s="1"/>
      <c r="H20" s="1"/>
      <c r="I20" s="1"/>
      <c r="J20" s="1"/>
      <c r="K20" s="1"/>
      <c r="L20" s="1"/>
      <c r="M20" s="1"/>
      <c r="N20" s="1"/>
      <c r="O20" s="1"/>
      <c r="P20" s="1"/>
      <c r="Q20" s="1"/>
      <c r="R20" s="1"/>
      <c r="S20" s="1"/>
      <c r="T20" s="1"/>
      <c r="U20" s="1"/>
      <c r="V20" s="1"/>
      <c r="W20" s="1"/>
      <c r="X20" s="1"/>
      <c r="Y20" s="1"/>
      <c r="Z20" s="2"/>
    </row>
    <row r="21" spans="1:26" ht="15.75" customHeight="1">
      <c r="A21" s="8"/>
      <c r="B21" s="17"/>
      <c r="C21" s="18"/>
      <c r="D21" s="17"/>
      <c r="E21" s="1"/>
      <c r="F21" s="1"/>
      <c r="G21" s="1"/>
      <c r="H21" s="1"/>
      <c r="I21" s="1"/>
      <c r="J21" s="1"/>
      <c r="K21" s="1"/>
      <c r="L21" s="1"/>
      <c r="M21" s="1"/>
      <c r="N21" s="1"/>
      <c r="O21" s="1"/>
      <c r="P21" s="1"/>
      <c r="Q21" s="1"/>
      <c r="R21" s="1"/>
      <c r="S21" s="1"/>
      <c r="T21" s="1"/>
      <c r="U21" s="1"/>
      <c r="V21" s="1"/>
      <c r="W21" s="1"/>
      <c r="X21" s="1"/>
      <c r="Y21" s="1"/>
      <c r="Z21" s="2"/>
    </row>
    <row r="22" spans="1:26" ht="15.75" customHeight="1">
      <c r="A22" s="8" t="s">
        <v>18</v>
      </c>
      <c r="B22" s="23">
        <f>+B13+B20</f>
        <v>7261321062.3700008</v>
      </c>
      <c r="C22" s="18"/>
      <c r="D22" s="23">
        <f>+D13+D20</f>
        <v>6941506123.4099998</v>
      </c>
      <c r="E22" s="1"/>
      <c r="F22" s="1"/>
      <c r="G22" s="1"/>
      <c r="H22" s="1"/>
      <c r="I22" s="1"/>
      <c r="J22" s="1"/>
      <c r="K22" s="1"/>
      <c r="L22" s="1"/>
      <c r="M22" s="1"/>
      <c r="N22" s="1"/>
      <c r="O22" s="1"/>
      <c r="P22" s="1"/>
      <c r="Q22" s="1"/>
      <c r="R22" s="1"/>
      <c r="S22" s="1"/>
      <c r="T22" s="1"/>
      <c r="U22" s="1"/>
      <c r="V22" s="1"/>
      <c r="W22" s="1"/>
      <c r="X22" s="1"/>
      <c r="Y22" s="1"/>
      <c r="Z22" s="2"/>
    </row>
    <row r="23" spans="1:26" ht="15.75" customHeight="1">
      <c r="A23" s="57"/>
      <c r="B23" s="25"/>
      <c r="C23" s="10"/>
      <c r="D23" s="25"/>
      <c r="E23" s="1"/>
      <c r="F23" s="1"/>
      <c r="G23" s="1"/>
      <c r="H23" s="1"/>
      <c r="I23" s="1"/>
      <c r="J23" s="1"/>
      <c r="K23" s="1"/>
      <c r="L23" s="1"/>
      <c r="M23" s="1"/>
      <c r="N23" s="1"/>
      <c r="O23" s="1"/>
      <c r="P23" s="1"/>
      <c r="Q23" s="1"/>
      <c r="R23" s="1"/>
      <c r="S23" s="1"/>
      <c r="T23" s="1"/>
      <c r="U23" s="1"/>
      <c r="V23" s="1"/>
      <c r="W23" s="1"/>
      <c r="X23" s="1"/>
      <c r="Y23" s="1"/>
      <c r="Z23" s="2"/>
    </row>
    <row r="24" spans="1:26" s="269" customFormat="1" ht="15.75" customHeight="1">
      <c r="A24" s="279" t="s">
        <v>19</v>
      </c>
      <c r="B24" s="15"/>
      <c r="C24" s="13"/>
      <c r="D24" s="15"/>
      <c r="E24" s="1"/>
      <c r="F24" s="1"/>
      <c r="G24" s="1"/>
      <c r="H24" s="1"/>
      <c r="I24" s="1"/>
      <c r="J24" s="1"/>
      <c r="K24" s="1"/>
      <c r="L24" s="1"/>
      <c r="M24" s="1"/>
      <c r="N24" s="1"/>
      <c r="O24" s="1"/>
      <c r="P24" s="1"/>
      <c r="Q24" s="1"/>
      <c r="R24" s="1"/>
      <c r="S24" s="1"/>
      <c r="T24" s="1"/>
      <c r="U24" s="1"/>
      <c r="V24" s="1"/>
      <c r="W24" s="1"/>
      <c r="X24" s="1"/>
      <c r="Y24" s="1"/>
      <c r="Z24" s="2"/>
    </row>
    <row r="25" spans="1:26" ht="15.75" customHeight="1">
      <c r="A25" s="274"/>
      <c r="B25" s="12"/>
      <c r="C25" s="13"/>
      <c r="D25" s="12"/>
      <c r="E25" s="1"/>
      <c r="F25" s="1"/>
      <c r="G25" s="1"/>
      <c r="H25" s="1"/>
      <c r="I25" s="1"/>
      <c r="J25" s="1"/>
      <c r="K25" s="1"/>
      <c r="L25" s="1"/>
      <c r="M25" s="1"/>
      <c r="N25" s="1"/>
      <c r="O25" s="1"/>
      <c r="P25" s="1"/>
      <c r="Q25" s="1"/>
      <c r="R25" s="1"/>
      <c r="S25" s="1"/>
      <c r="T25" s="1"/>
      <c r="U25" s="1"/>
      <c r="V25" s="1"/>
      <c r="W25" s="1"/>
      <c r="X25" s="1"/>
      <c r="Y25" s="1"/>
      <c r="Z25" s="2"/>
    </row>
    <row r="26" spans="1:26" ht="15.75" customHeight="1">
      <c r="A26" s="11" t="s">
        <v>20</v>
      </c>
      <c r="B26" s="15">
        <v>564912323.74000001</v>
      </c>
      <c r="C26" s="13"/>
      <c r="D26" s="12">
        <v>491995016.16000003</v>
      </c>
      <c r="E26" s="1"/>
      <c r="F26" s="1"/>
      <c r="G26" s="1"/>
      <c r="H26" s="1"/>
      <c r="I26" s="1"/>
      <c r="J26" s="1"/>
      <c r="K26" s="1"/>
      <c r="L26" s="1"/>
      <c r="M26" s="1"/>
      <c r="N26" s="1"/>
      <c r="O26" s="1"/>
      <c r="P26" s="1"/>
      <c r="Q26" s="1"/>
      <c r="R26" s="1"/>
      <c r="S26" s="1"/>
      <c r="T26" s="1"/>
      <c r="U26" s="1"/>
      <c r="V26" s="1"/>
      <c r="W26" s="1"/>
      <c r="X26" s="1"/>
      <c r="Y26" s="1"/>
      <c r="Z26" s="2"/>
    </row>
    <row r="27" spans="1:26" ht="15.75" customHeight="1">
      <c r="A27" s="11" t="s">
        <v>21</v>
      </c>
      <c r="B27" s="15">
        <v>2046692867.3</v>
      </c>
      <c r="C27" s="13"/>
      <c r="D27" s="12">
        <v>1729910787</v>
      </c>
      <c r="E27" s="1"/>
      <c r="F27" s="1"/>
      <c r="G27" s="1"/>
      <c r="H27" s="1"/>
      <c r="I27" s="1"/>
      <c r="J27" s="1"/>
      <c r="K27" s="1"/>
      <c r="L27" s="1"/>
      <c r="M27" s="1"/>
      <c r="N27" s="1"/>
      <c r="O27" s="1"/>
      <c r="P27" s="1"/>
      <c r="Q27" s="1"/>
      <c r="R27" s="1"/>
      <c r="S27" s="1"/>
      <c r="T27" s="1"/>
      <c r="U27" s="1"/>
      <c r="V27" s="1"/>
      <c r="W27" s="1"/>
      <c r="X27" s="1"/>
      <c r="Y27" s="1"/>
      <c r="Z27" s="2"/>
    </row>
    <row r="28" spans="1:26" ht="15.75" customHeight="1">
      <c r="A28" s="11" t="s">
        <v>22</v>
      </c>
      <c r="B28" s="22">
        <v>71572441.659999996</v>
      </c>
      <c r="C28" s="13"/>
      <c r="D28" s="16">
        <v>59516130</v>
      </c>
      <c r="E28" s="1"/>
      <c r="F28" s="1"/>
      <c r="G28" s="1"/>
      <c r="H28" s="1"/>
      <c r="I28" s="1"/>
      <c r="J28" s="1"/>
      <c r="K28" s="1"/>
      <c r="L28" s="1"/>
      <c r="M28" s="1"/>
      <c r="N28" s="1"/>
      <c r="O28" s="1"/>
      <c r="P28" s="1"/>
      <c r="Q28" s="1"/>
      <c r="R28" s="1"/>
      <c r="S28" s="1"/>
      <c r="T28" s="1"/>
      <c r="U28" s="1"/>
      <c r="V28" s="1"/>
      <c r="W28" s="1"/>
      <c r="X28" s="1"/>
      <c r="Y28" s="1"/>
      <c r="Z28" s="2"/>
    </row>
    <row r="29" spans="1:26" ht="15.75" customHeight="1">
      <c r="A29" s="8" t="s">
        <v>23</v>
      </c>
      <c r="B29" s="17">
        <f>SUM(B25:B28)</f>
        <v>2683177632.6999998</v>
      </c>
      <c r="C29" s="18"/>
      <c r="D29" s="17">
        <f>SUM(D25:D28)</f>
        <v>2281421933.1599998</v>
      </c>
      <c r="E29" s="1"/>
      <c r="F29" s="1"/>
      <c r="G29" s="1"/>
      <c r="H29" s="1"/>
      <c r="I29" s="1"/>
      <c r="J29" s="1"/>
      <c r="K29" s="1"/>
      <c r="L29" s="1"/>
      <c r="M29" s="1"/>
      <c r="N29" s="1"/>
      <c r="O29" s="1"/>
      <c r="P29" s="1"/>
      <c r="Q29" s="1"/>
      <c r="R29" s="1"/>
      <c r="S29" s="1"/>
      <c r="T29" s="1"/>
      <c r="U29" s="1"/>
      <c r="V29" s="1"/>
      <c r="W29" s="1"/>
      <c r="X29" s="1"/>
      <c r="Y29" s="1"/>
      <c r="Z29" s="2"/>
    </row>
    <row r="30" spans="1:26" ht="15.75" customHeight="1">
      <c r="A30" s="8"/>
      <c r="B30" s="17"/>
      <c r="C30" s="18"/>
      <c r="D30" s="17"/>
      <c r="E30" s="1"/>
      <c r="F30" s="1"/>
      <c r="G30" s="1"/>
      <c r="H30" s="1"/>
      <c r="I30" s="1"/>
      <c r="J30" s="1"/>
      <c r="K30" s="1"/>
      <c r="L30" s="1"/>
      <c r="M30" s="1"/>
      <c r="N30" s="1"/>
      <c r="O30" s="1"/>
      <c r="P30" s="1"/>
      <c r="Q30" s="1"/>
      <c r="R30" s="1"/>
      <c r="S30" s="1"/>
      <c r="T30" s="1"/>
      <c r="U30" s="1"/>
      <c r="V30" s="1"/>
      <c r="W30" s="1"/>
      <c r="X30" s="1"/>
      <c r="Y30" s="1"/>
      <c r="Z30" s="2"/>
    </row>
    <row r="31" spans="1:26" ht="15.75" customHeight="1">
      <c r="A31" s="8" t="s">
        <v>24</v>
      </c>
      <c r="B31" s="25"/>
      <c r="C31" s="10"/>
      <c r="D31" s="25"/>
      <c r="E31" s="1"/>
      <c r="F31" s="1"/>
      <c r="G31" s="1"/>
      <c r="H31" s="1"/>
      <c r="I31" s="1"/>
      <c r="J31" s="1"/>
      <c r="K31" s="1"/>
      <c r="L31" s="1"/>
      <c r="M31" s="1"/>
      <c r="N31" s="1"/>
      <c r="O31" s="1"/>
      <c r="P31" s="1"/>
      <c r="Q31" s="1"/>
      <c r="R31" s="1"/>
      <c r="S31" s="1"/>
      <c r="T31" s="1"/>
      <c r="U31" s="1"/>
      <c r="V31" s="1"/>
      <c r="W31" s="1"/>
      <c r="X31" s="1"/>
      <c r="Y31" s="1"/>
      <c r="Z31" s="2"/>
    </row>
    <row r="32" spans="1:26" ht="15.75" customHeight="1">
      <c r="A32" s="11" t="s">
        <v>25</v>
      </c>
      <c r="B32" s="22">
        <v>3997835221.0999999</v>
      </c>
      <c r="C32" s="13"/>
      <c r="D32" s="16">
        <v>2694277036</v>
      </c>
      <c r="E32" s="1"/>
      <c r="F32" s="1"/>
      <c r="G32" s="1"/>
      <c r="H32" s="1"/>
      <c r="I32" s="1"/>
      <c r="J32" s="1"/>
      <c r="K32" s="1"/>
      <c r="L32" s="1"/>
      <c r="M32" s="1"/>
      <c r="N32" s="1"/>
      <c r="O32" s="1"/>
      <c r="P32" s="1"/>
      <c r="Q32" s="1"/>
      <c r="R32" s="1"/>
      <c r="S32" s="1"/>
      <c r="T32" s="1"/>
      <c r="U32" s="1"/>
      <c r="V32" s="1"/>
      <c r="W32" s="1"/>
      <c r="X32" s="1"/>
      <c r="Y32" s="1"/>
      <c r="Z32" s="2"/>
    </row>
    <row r="33" spans="1:26" ht="15.75" customHeight="1">
      <c r="A33" s="8" t="s">
        <v>26</v>
      </c>
      <c r="B33" s="17">
        <f>SUM(B32)</f>
        <v>3997835221.0999999</v>
      </c>
      <c r="C33" s="18"/>
      <c r="D33" s="17">
        <f>SUM(D32)</f>
        <v>2694277036</v>
      </c>
      <c r="E33" s="1"/>
      <c r="F33" s="1"/>
      <c r="G33" s="1"/>
      <c r="H33" s="1"/>
      <c r="I33" s="1"/>
      <c r="J33" s="1"/>
      <c r="K33" s="1"/>
      <c r="L33" s="1"/>
      <c r="M33" s="1"/>
      <c r="N33" s="1"/>
      <c r="O33" s="1"/>
      <c r="P33" s="1"/>
      <c r="Q33" s="1"/>
      <c r="R33" s="1"/>
      <c r="S33" s="1"/>
      <c r="T33" s="1"/>
      <c r="U33" s="1"/>
      <c r="V33" s="1"/>
      <c r="W33" s="1"/>
      <c r="X33" s="1"/>
      <c r="Y33" s="1"/>
      <c r="Z33" s="2"/>
    </row>
    <row r="34" spans="1:26" ht="15.75" customHeight="1">
      <c r="A34" s="8"/>
      <c r="B34" s="17"/>
      <c r="C34" s="18"/>
      <c r="D34" s="17"/>
      <c r="E34" s="1"/>
      <c r="F34" s="1"/>
      <c r="G34" s="1"/>
      <c r="H34" s="1"/>
      <c r="I34" s="1"/>
      <c r="J34" s="1"/>
      <c r="K34" s="1"/>
      <c r="L34" s="1"/>
      <c r="M34" s="1"/>
      <c r="N34" s="1"/>
      <c r="O34" s="1"/>
      <c r="P34" s="1"/>
      <c r="Q34" s="1"/>
      <c r="R34" s="1"/>
      <c r="S34" s="1"/>
      <c r="T34" s="1"/>
      <c r="U34" s="1"/>
      <c r="V34" s="1"/>
      <c r="W34" s="1"/>
      <c r="X34" s="1"/>
      <c r="Y34" s="1"/>
      <c r="Z34" s="2"/>
    </row>
    <row r="35" spans="1:26" ht="15.75" customHeight="1">
      <c r="A35" s="8" t="s">
        <v>27</v>
      </c>
      <c r="B35" s="26">
        <f>+B29+B33</f>
        <v>6681012853.7999992</v>
      </c>
      <c r="C35" s="18"/>
      <c r="D35" s="26">
        <f>+D29+D33</f>
        <v>4975698969.1599998</v>
      </c>
      <c r="E35" s="1"/>
      <c r="F35" s="1"/>
      <c r="G35" s="1"/>
      <c r="H35" s="1"/>
      <c r="I35" s="1"/>
      <c r="J35" s="1"/>
      <c r="K35" s="1"/>
      <c r="L35" s="1"/>
      <c r="M35" s="1"/>
      <c r="N35" s="1"/>
      <c r="O35" s="1"/>
      <c r="P35" s="1"/>
      <c r="Q35" s="1"/>
      <c r="R35" s="1"/>
      <c r="S35" s="1"/>
      <c r="T35" s="1"/>
      <c r="U35" s="1"/>
      <c r="V35" s="1"/>
      <c r="W35" s="1"/>
      <c r="X35" s="1"/>
      <c r="Y35" s="1"/>
      <c r="Z35" s="2"/>
    </row>
    <row r="36" spans="1:26" ht="15.75" customHeight="1">
      <c r="A36" s="8"/>
      <c r="B36" s="17"/>
      <c r="C36" s="18"/>
      <c r="D36" s="17"/>
      <c r="E36" s="1"/>
      <c r="F36" s="1"/>
      <c r="G36" s="1"/>
      <c r="H36" s="1"/>
      <c r="I36" s="1"/>
      <c r="J36" s="1"/>
      <c r="K36" s="1"/>
      <c r="L36" s="1"/>
      <c r="M36" s="1"/>
      <c r="N36" s="1"/>
      <c r="O36" s="1"/>
      <c r="P36" s="1"/>
      <c r="Q36" s="1"/>
      <c r="R36" s="1"/>
      <c r="S36" s="1"/>
      <c r="T36" s="1"/>
      <c r="U36" s="1"/>
      <c r="V36" s="1"/>
      <c r="W36" s="1"/>
      <c r="X36" s="1"/>
      <c r="Y36" s="1"/>
      <c r="Z36" s="2"/>
    </row>
    <row r="37" spans="1:26" ht="15.75" customHeight="1">
      <c r="A37" s="8" t="s">
        <v>28</v>
      </c>
      <c r="B37" s="25"/>
      <c r="C37" s="10"/>
      <c r="D37" s="25"/>
      <c r="E37" s="1"/>
      <c r="F37" s="1"/>
      <c r="G37" s="1"/>
      <c r="H37" s="1"/>
      <c r="I37" s="1"/>
      <c r="J37" s="1"/>
      <c r="K37" s="1"/>
      <c r="L37" s="1"/>
      <c r="M37" s="1"/>
      <c r="N37" s="1"/>
      <c r="O37" s="1"/>
      <c r="P37" s="1"/>
      <c r="Q37" s="1"/>
      <c r="R37" s="1"/>
      <c r="S37" s="1"/>
      <c r="T37" s="1"/>
      <c r="U37" s="1"/>
      <c r="V37" s="1"/>
      <c r="W37" s="1"/>
      <c r="X37" s="1"/>
      <c r="Y37" s="1"/>
      <c r="Z37" s="2"/>
    </row>
    <row r="38" spans="1:26" ht="15.75" customHeight="1">
      <c r="A38" s="11" t="s">
        <v>29</v>
      </c>
      <c r="B38" s="15">
        <v>479700693.08999997</v>
      </c>
      <c r="C38" s="27"/>
      <c r="D38" s="12">
        <v>479700693</v>
      </c>
      <c r="E38" s="1"/>
      <c r="F38" s="1"/>
      <c r="G38" s="1"/>
      <c r="H38" s="1"/>
      <c r="I38" s="1"/>
      <c r="J38" s="1"/>
      <c r="K38" s="1"/>
      <c r="L38" s="1"/>
      <c r="M38" s="1"/>
      <c r="N38" s="1"/>
      <c r="O38" s="1"/>
      <c r="P38" s="1"/>
      <c r="Q38" s="1"/>
      <c r="R38" s="1"/>
      <c r="S38" s="1"/>
      <c r="T38" s="1"/>
      <c r="U38" s="1"/>
      <c r="V38" s="1"/>
      <c r="W38" s="1"/>
      <c r="X38" s="1"/>
      <c r="Y38" s="1"/>
      <c r="Z38" s="2"/>
    </row>
    <row r="39" spans="1:26" ht="15.75" customHeight="1">
      <c r="A39" s="11" t="s">
        <v>30</v>
      </c>
      <c r="B39" s="15">
        <v>403356283.27999997</v>
      </c>
      <c r="C39" s="13"/>
      <c r="D39" s="12">
        <v>318258932</v>
      </c>
      <c r="E39" s="1"/>
      <c r="F39" s="1"/>
      <c r="G39" s="1"/>
      <c r="H39" s="1"/>
      <c r="I39" s="1"/>
      <c r="J39" s="1"/>
      <c r="K39" s="1"/>
      <c r="L39" s="1"/>
      <c r="M39" s="1"/>
      <c r="N39" s="1"/>
      <c r="O39" s="1"/>
      <c r="P39" s="1"/>
      <c r="Q39" s="1"/>
      <c r="R39" s="1"/>
      <c r="S39" s="1"/>
      <c r="T39" s="1"/>
      <c r="U39" s="1"/>
      <c r="V39" s="1"/>
      <c r="W39" s="1"/>
      <c r="X39" s="1"/>
      <c r="Y39" s="1"/>
      <c r="Z39" s="2"/>
    </row>
    <row r="40" spans="1:26" ht="15.75" customHeight="1">
      <c r="A40" s="11" t="s">
        <v>31</v>
      </c>
      <c r="B40" s="15">
        <v>-654538409.91999996</v>
      </c>
      <c r="C40" s="13"/>
      <c r="D40" s="12">
        <v>1417340713</v>
      </c>
      <c r="E40" s="1"/>
      <c r="F40" s="1"/>
      <c r="G40" s="1"/>
      <c r="H40" s="1"/>
      <c r="I40" s="1"/>
      <c r="J40" s="1"/>
      <c r="K40" s="1"/>
      <c r="L40" s="1"/>
      <c r="M40" s="1"/>
      <c r="N40" s="1"/>
      <c r="O40" s="1"/>
      <c r="P40" s="1"/>
      <c r="Q40" s="1"/>
      <c r="R40" s="1"/>
      <c r="S40" s="1"/>
      <c r="T40" s="1"/>
      <c r="U40" s="1"/>
      <c r="V40" s="1"/>
      <c r="W40" s="1"/>
      <c r="X40" s="1"/>
      <c r="Y40" s="1"/>
      <c r="Z40" s="2"/>
    </row>
    <row r="41" spans="1:26" ht="15.75" customHeight="1">
      <c r="A41" s="11" t="s">
        <v>32</v>
      </c>
      <c r="B41" s="22">
        <v>351789642.12</v>
      </c>
      <c r="C41" s="18"/>
      <c r="D41" s="16">
        <v>-249493184</v>
      </c>
      <c r="E41" s="1"/>
      <c r="F41" s="1"/>
      <c r="G41" s="1"/>
      <c r="H41" s="1"/>
      <c r="I41" s="1"/>
      <c r="J41" s="1"/>
      <c r="K41" s="1"/>
      <c r="L41" s="1"/>
      <c r="M41" s="1"/>
      <c r="N41" s="1"/>
      <c r="O41" s="1"/>
      <c r="P41" s="1"/>
      <c r="Q41" s="1"/>
      <c r="R41" s="1"/>
      <c r="S41" s="1"/>
      <c r="T41" s="1"/>
      <c r="U41" s="1"/>
      <c r="V41" s="1"/>
      <c r="W41" s="1"/>
      <c r="X41" s="1"/>
      <c r="Y41" s="1"/>
      <c r="Z41" s="2"/>
    </row>
    <row r="42" spans="1:26" ht="15.75" customHeight="1">
      <c r="A42" s="8" t="s">
        <v>33</v>
      </c>
      <c r="B42" s="12">
        <f>SUM(B38:B41)</f>
        <v>580308208.56999993</v>
      </c>
      <c r="C42" s="18"/>
      <c r="D42" s="12">
        <f>SUM(D38:D41)</f>
        <v>1965807154</v>
      </c>
      <c r="E42" s="1"/>
      <c r="F42" s="1"/>
      <c r="G42" s="1"/>
      <c r="H42" s="1"/>
      <c r="I42" s="1"/>
      <c r="J42" s="1"/>
      <c r="K42" s="1"/>
      <c r="L42" s="1"/>
      <c r="M42" s="1"/>
      <c r="N42" s="1"/>
      <c r="O42" s="1"/>
      <c r="P42" s="1"/>
      <c r="Q42" s="1"/>
      <c r="R42" s="1"/>
      <c r="S42" s="1"/>
      <c r="T42" s="1"/>
      <c r="U42" s="1"/>
      <c r="V42" s="1"/>
      <c r="W42" s="1"/>
      <c r="X42" s="1"/>
      <c r="Y42" s="1"/>
      <c r="Z42" s="2"/>
    </row>
    <row r="43" spans="1:26" ht="15.75" customHeight="1">
      <c r="A43" s="28" t="s">
        <v>34</v>
      </c>
      <c r="B43" s="23">
        <f>SUM(B35+B38+B39+B40+B41)</f>
        <v>7261321062.3699989</v>
      </c>
      <c r="C43" s="17"/>
      <c r="D43" s="23">
        <f>SUM(D35+D38+D39+D40+D41)</f>
        <v>6941506123.1599998</v>
      </c>
      <c r="E43" s="1"/>
      <c r="F43" s="1"/>
      <c r="G43" s="1"/>
      <c r="H43" s="1"/>
      <c r="I43" s="1"/>
      <c r="J43" s="1"/>
      <c r="K43" s="1"/>
      <c r="L43" s="1"/>
      <c r="M43" s="1"/>
      <c r="N43" s="1"/>
      <c r="O43" s="1"/>
      <c r="P43" s="1"/>
      <c r="Q43" s="1"/>
      <c r="R43" s="1"/>
      <c r="S43" s="1"/>
      <c r="T43" s="1"/>
      <c r="U43" s="1"/>
      <c r="V43" s="1"/>
      <c r="W43" s="1"/>
      <c r="X43" s="1"/>
      <c r="Y43" s="1"/>
      <c r="Z43" s="2"/>
    </row>
    <row r="44" spans="1:26" ht="15.75" customHeight="1">
      <c r="A44" s="1"/>
      <c r="B44" s="29"/>
      <c r="C44" s="1"/>
      <c r="D44" s="29"/>
      <c r="E44" s="1"/>
      <c r="F44" s="1"/>
      <c r="G44" s="1"/>
      <c r="H44" s="1"/>
      <c r="I44" s="1"/>
      <c r="J44" s="1"/>
      <c r="K44" s="1"/>
      <c r="L44" s="1"/>
      <c r="M44" s="1"/>
      <c r="N44" s="1"/>
      <c r="O44" s="1"/>
      <c r="P44" s="1"/>
      <c r="Q44" s="1"/>
      <c r="R44" s="1"/>
      <c r="S44" s="1"/>
      <c r="T44" s="1"/>
      <c r="U44" s="1"/>
      <c r="V44" s="1"/>
      <c r="W44" s="1"/>
      <c r="X44" s="1"/>
      <c r="Y44" s="1"/>
      <c r="Z44" s="2"/>
    </row>
    <row r="45" spans="1:26" ht="15.75" customHeight="1">
      <c r="A45" s="1"/>
      <c r="B45" s="29"/>
      <c r="C45" s="1"/>
      <c r="D45" s="29"/>
      <c r="E45" s="1"/>
      <c r="F45" s="1"/>
      <c r="G45" s="1"/>
      <c r="H45" s="1"/>
      <c r="I45" s="1"/>
      <c r="J45" s="1"/>
      <c r="K45" s="1"/>
      <c r="L45" s="1"/>
      <c r="M45" s="1"/>
      <c r="N45" s="1"/>
      <c r="O45" s="1"/>
      <c r="P45" s="1"/>
      <c r="Q45" s="1"/>
      <c r="R45" s="1"/>
      <c r="S45" s="1"/>
      <c r="T45" s="1"/>
      <c r="U45" s="1"/>
      <c r="V45" s="1"/>
      <c r="W45" s="1"/>
      <c r="X45" s="1"/>
      <c r="Y45" s="1"/>
      <c r="Z45" s="2"/>
    </row>
    <row r="46" spans="1:26" ht="15.75" customHeight="1">
      <c r="A46" s="1"/>
      <c r="B46" s="29"/>
      <c r="C46" s="1"/>
      <c r="D46" s="29"/>
      <c r="E46" s="1"/>
      <c r="F46" s="1"/>
      <c r="G46" s="1"/>
      <c r="H46" s="1"/>
      <c r="I46" s="1"/>
      <c r="J46" s="1"/>
      <c r="K46" s="1"/>
      <c r="L46" s="1"/>
      <c r="M46" s="1"/>
      <c r="N46" s="1"/>
      <c r="O46" s="1"/>
      <c r="P46" s="1"/>
      <c r="Q46" s="1"/>
      <c r="R46" s="1"/>
      <c r="S46" s="1"/>
      <c r="T46" s="1"/>
      <c r="U46" s="1"/>
      <c r="V46" s="1"/>
      <c r="W46" s="1"/>
      <c r="X46" s="1"/>
      <c r="Y46" s="1"/>
      <c r="Z46" s="2"/>
    </row>
    <row r="47" spans="1:26" ht="10.5" customHeight="1">
      <c r="A47" s="1"/>
      <c r="B47" s="29"/>
      <c r="C47" s="1"/>
      <c r="D47" s="29"/>
      <c r="E47" s="1"/>
      <c r="F47" s="1"/>
      <c r="G47" s="1"/>
      <c r="H47" s="1"/>
      <c r="I47" s="1"/>
      <c r="J47" s="1"/>
      <c r="K47" s="1"/>
      <c r="L47" s="1"/>
      <c r="M47" s="1"/>
      <c r="N47" s="1"/>
      <c r="O47" s="1"/>
      <c r="P47" s="1"/>
      <c r="Q47" s="1"/>
      <c r="R47" s="1"/>
      <c r="S47" s="1"/>
      <c r="T47" s="1"/>
      <c r="U47" s="1"/>
      <c r="V47" s="1"/>
      <c r="W47" s="1"/>
      <c r="X47" s="1"/>
      <c r="Y47" s="1"/>
      <c r="Z47" s="2"/>
    </row>
    <row r="48" spans="1:26" ht="15.75" customHeight="1">
      <c r="A48" s="30" t="s">
        <v>35</v>
      </c>
      <c r="B48" s="278" t="s">
        <v>36</v>
      </c>
      <c r="C48" s="274"/>
      <c r="D48" s="274"/>
      <c r="E48" s="1"/>
      <c r="F48" s="1"/>
      <c r="G48" s="1"/>
      <c r="H48" s="1"/>
      <c r="I48" s="1"/>
      <c r="J48" s="1"/>
      <c r="K48" s="1"/>
      <c r="L48" s="1"/>
      <c r="M48" s="1"/>
      <c r="N48" s="1"/>
      <c r="O48" s="1"/>
      <c r="P48" s="1"/>
      <c r="Q48" s="1"/>
      <c r="R48" s="1"/>
      <c r="S48" s="1"/>
      <c r="T48" s="1"/>
      <c r="U48" s="1"/>
      <c r="V48" s="1"/>
      <c r="W48" s="1"/>
      <c r="X48" s="1"/>
      <c r="Y48" s="1"/>
      <c r="Z48" s="2"/>
    </row>
    <row r="49" spans="1:26" ht="15.75" customHeight="1">
      <c r="A49" s="31" t="s">
        <v>37</v>
      </c>
      <c r="B49" s="275" t="s">
        <v>38</v>
      </c>
      <c r="C49" s="274"/>
      <c r="D49" s="274"/>
      <c r="E49" s="1"/>
      <c r="F49" s="1"/>
      <c r="G49" s="1"/>
      <c r="H49" s="1"/>
      <c r="I49" s="1"/>
      <c r="J49" s="1"/>
      <c r="K49" s="1"/>
      <c r="L49" s="1"/>
      <c r="M49" s="1"/>
      <c r="N49" s="1"/>
      <c r="O49" s="1"/>
      <c r="P49" s="1"/>
      <c r="Q49" s="1"/>
      <c r="R49" s="1"/>
      <c r="S49" s="1"/>
      <c r="T49" s="1"/>
      <c r="U49" s="1"/>
      <c r="V49" s="1"/>
      <c r="W49" s="1"/>
      <c r="X49" s="1"/>
      <c r="Y49" s="1"/>
      <c r="Z49" s="2"/>
    </row>
    <row r="50" spans="1:26" ht="15.75" customHeight="1">
      <c r="A50" s="31"/>
      <c r="B50" s="31"/>
      <c r="C50" s="31"/>
      <c r="D50" s="31"/>
      <c r="E50" s="1"/>
      <c r="F50" s="1"/>
      <c r="G50" s="1"/>
      <c r="H50" s="1"/>
      <c r="I50" s="1"/>
      <c r="J50" s="1"/>
      <c r="K50" s="1"/>
      <c r="L50" s="1"/>
      <c r="M50" s="1"/>
      <c r="N50" s="1"/>
      <c r="O50" s="1"/>
      <c r="P50" s="1"/>
      <c r="Q50" s="1"/>
      <c r="R50" s="1"/>
      <c r="S50" s="1"/>
      <c r="T50" s="1"/>
      <c r="U50" s="1"/>
      <c r="V50" s="1"/>
      <c r="W50" s="1"/>
      <c r="X50" s="1"/>
      <c r="Y50" s="1"/>
      <c r="Z50" s="2"/>
    </row>
    <row r="51" spans="1:26" ht="15.75" customHeight="1">
      <c r="A51" s="31"/>
      <c r="B51" s="31"/>
      <c r="C51" s="31"/>
      <c r="D51" s="31"/>
      <c r="E51" s="1"/>
      <c r="F51" s="1"/>
      <c r="G51" s="1"/>
      <c r="H51" s="1"/>
      <c r="I51" s="1"/>
      <c r="J51" s="1"/>
      <c r="K51" s="1"/>
      <c r="L51" s="1"/>
      <c r="M51" s="1"/>
      <c r="N51" s="1"/>
      <c r="O51" s="1"/>
      <c r="P51" s="1"/>
      <c r="Q51" s="1"/>
      <c r="R51" s="1"/>
      <c r="S51" s="1"/>
      <c r="T51" s="1"/>
      <c r="U51" s="1"/>
      <c r="V51" s="1"/>
      <c r="W51" s="1"/>
      <c r="X51" s="1"/>
      <c r="Y51" s="1"/>
      <c r="Z51" s="2"/>
    </row>
    <row r="52" spans="1:26" ht="15.75" customHeight="1">
      <c r="A52" s="1"/>
      <c r="B52" s="29"/>
      <c r="C52" s="1"/>
      <c r="D52" s="29"/>
      <c r="E52" s="1"/>
      <c r="F52" s="1"/>
      <c r="G52" s="1"/>
      <c r="H52" s="1"/>
      <c r="I52" s="1"/>
      <c r="J52" s="1"/>
      <c r="K52" s="1"/>
      <c r="L52" s="1"/>
      <c r="M52" s="1"/>
      <c r="N52" s="1"/>
      <c r="O52" s="1"/>
      <c r="P52" s="1"/>
      <c r="Q52" s="1"/>
      <c r="R52" s="1"/>
      <c r="S52" s="1"/>
      <c r="T52" s="1"/>
      <c r="U52" s="1"/>
      <c r="V52" s="1"/>
      <c r="W52" s="1"/>
      <c r="X52" s="1"/>
      <c r="Y52" s="1"/>
      <c r="Z52" s="2"/>
    </row>
    <row r="53" spans="1:26" ht="12.75" customHeight="1">
      <c r="A53" s="1"/>
      <c r="B53" s="29"/>
      <c r="C53" s="1"/>
      <c r="D53" s="29"/>
      <c r="E53" s="1"/>
      <c r="F53" s="1"/>
      <c r="G53" s="1"/>
      <c r="H53" s="1"/>
      <c r="I53" s="1"/>
      <c r="J53" s="1"/>
      <c r="K53" s="1"/>
      <c r="L53" s="1"/>
      <c r="M53" s="1"/>
      <c r="N53" s="1"/>
      <c r="O53" s="1"/>
      <c r="P53" s="1"/>
      <c r="Q53" s="1"/>
      <c r="R53" s="1"/>
      <c r="S53" s="1"/>
      <c r="T53" s="1"/>
      <c r="U53" s="1"/>
      <c r="V53" s="1"/>
      <c r="W53" s="1"/>
      <c r="X53" s="1"/>
      <c r="Y53" s="1"/>
      <c r="Z53" s="2"/>
    </row>
    <row r="54" spans="1:26" ht="12.75" customHeight="1">
      <c r="A54" s="30" t="s">
        <v>39</v>
      </c>
      <c r="B54" s="273" t="s">
        <v>40</v>
      </c>
      <c r="C54" s="274"/>
      <c r="D54" s="274"/>
      <c r="E54" s="1"/>
      <c r="F54" s="1"/>
      <c r="G54" s="1"/>
      <c r="H54" s="1"/>
      <c r="I54" s="1"/>
      <c r="J54" s="1"/>
      <c r="K54" s="1"/>
      <c r="L54" s="1"/>
      <c r="M54" s="1"/>
      <c r="N54" s="1"/>
      <c r="O54" s="1"/>
      <c r="P54" s="1"/>
      <c r="Q54" s="1"/>
      <c r="R54" s="1"/>
      <c r="S54" s="1"/>
      <c r="T54" s="1"/>
      <c r="U54" s="1"/>
      <c r="V54" s="1"/>
      <c r="W54" s="1"/>
      <c r="X54" s="1"/>
      <c r="Y54" s="1"/>
      <c r="Z54" s="2"/>
    </row>
    <row r="55" spans="1:26" ht="15.75" customHeight="1">
      <c r="A55" s="31" t="s">
        <v>41</v>
      </c>
      <c r="B55" s="275" t="s">
        <v>42</v>
      </c>
      <c r="C55" s="274"/>
      <c r="D55" s="274"/>
      <c r="E55" s="1"/>
      <c r="F55" s="1"/>
      <c r="G55" s="1"/>
      <c r="H55" s="1"/>
      <c r="I55" s="1"/>
      <c r="J55" s="1"/>
      <c r="K55" s="1"/>
      <c r="L55" s="1"/>
      <c r="M55" s="1"/>
      <c r="N55" s="1"/>
      <c r="O55" s="1"/>
      <c r="P55" s="1"/>
      <c r="Q55" s="1"/>
      <c r="R55" s="1"/>
      <c r="S55" s="1"/>
      <c r="T55" s="1"/>
      <c r="U55" s="1"/>
      <c r="V55" s="1"/>
      <c r="W55" s="1"/>
      <c r="X55" s="1"/>
      <c r="Y55" s="1"/>
      <c r="Z55" s="2"/>
    </row>
    <row r="56" spans="1:26" ht="15.75" customHeight="1">
      <c r="A56" s="1"/>
      <c r="B56" s="29"/>
      <c r="C56" s="1"/>
      <c r="D56" s="29"/>
      <c r="E56" s="1"/>
      <c r="F56" s="1"/>
      <c r="G56" s="1"/>
      <c r="H56" s="1"/>
      <c r="I56" s="1"/>
      <c r="J56" s="1"/>
      <c r="K56" s="1"/>
      <c r="L56" s="1"/>
      <c r="M56" s="1"/>
      <c r="N56" s="1"/>
      <c r="O56" s="1"/>
      <c r="P56" s="1"/>
      <c r="Q56" s="1"/>
      <c r="R56" s="1"/>
      <c r="S56" s="1"/>
      <c r="T56" s="1"/>
      <c r="U56" s="1"/>
      <c r="V56" s="1"/>
      <c r="W56" s="1"/>
      <c r="X56" s="1"/>
      <c r="Y56" s="1"/>
      <c r="Z56" s="2"/>
    </row>
    <row r="57" spans="1:26" ht="15.75" customHeight="1">
      <c r="A57" s="1"/>
      <c r="B57" s="29"/>
      <c r="C57" s="1"/>
      <c r="D57" s="29"/>
      <c r="E57" s="1"/>
      <c r="F57" s="1"/>
      <c r="G57" s="1"/>
      <c r="H57" s="1"/>
      <c r="I57" s="1"/>
      <c r="J57" s="1"/>
      <c r="K57" s="1"/>
      <c r="L57" s="1"/>
      <c r="M57" s="1"/>
      <c r="N57" s="1"/>
      <c r="O57" s="1"/>
      <c r="P57" s="1"/>
      <c r="Q57" s="1"/>
      <c r="R57" s="1"/>
      <c r="S57" s="1"/>
      <c r="T57" s="1"/>
      <c r="U57" s="1"/>
      <c r="V57" s="1"/>
      <c r="W57" s="1"/>
      <c r="X57" s="1"/>
      <c r="Y57" s="1"/>
      <c r="Z57" s="2"/>
    </row>
    <row r="58" spans="1:26" ht="15.75" customHeight="1">
      <c r="A58" s="1"/>
      <c r="B58" s="29"/>
      <c r="C58" s="1"/>
      <c r="D58" s="29"/>
      <c r="E58" s="32"/>
      <c r="F58" s="32"/>
      <c r="G58" s="32"/>
      <c r="H58" s="32"/>
      <c r="I58" s="32"/>
      <c r="J58" s="32"/>
      <c r="K58" s="32"/>
      <c r="L58" s="32"/>
      <c r="M58" s="32"/>
      <c r="N58" s="32"/>
      <c r="O58" s="32"/>
      <c r="P58" s="32"/>
      <c r="Q58" s="32"/>
      <c r="R58" s="32"/>
      <c r="S58" s="32"/>
      <c r="T58" s="32"/>
      <c r="U58" s="32"/>
      <c r="V58" s="32"/>
      <c r="W58" s="32"/>
      <c r="X58" s="32"/>
      <c r="Y58" s="32"/>
      <c r="Z58" s="2"/>
    </row>
    <row r="59" spans="1:26" ht="15.75" customHeight="1">
      <c r="A59" s="1"/>
      <c r="B59" s="29"/>
      <c r="C59" s="1"/>
      <c r="D59" s="29"/>
      <c r="E59" s="1"/>
      <c r="F59" s="1"/>
      <c r="G59" s="1"/>
      <c r="H59" s="1"/>
      <c r="I59" s="1"/>
      <c r="J59" s="1"/>
      <c r="K59" s="1"/>
      <c r="L59" s="1"/>
      <c r="M59" s="1"/>
      <c r="N59" s="1"/>
      <c r="O59" s="1"/>
      <c r="P59" s="1"/>
      <c r="Q59" s="1"/>
      <c r="R59" s="1"/>
      <c r="S59" s="1"/>
      <c r="T59" s="1"/>
      <c r="U59" s="1"/>
      <c r="V59" s="1"/>
      <c r="W59" s="1"/>
      <c r="X59" s="1"/>
      <c r="Y59" s="1"/>
      <c r="Z59" s="2"/>
    </row>
    <row r="60" spans="1:26" ht="15.75" customHeight="1">
      <c r="A60" s="1"/>
      <c r="B60" s="29"/>
      <c r="C60" s="1"/>
      <c r="D60" s="29"/>
      <c r="E60" s="1"/>
      <c r="F60" s="1"/>
      <c r="G60" s="1"/>
      <c r="H60" s="1"/>
      <c r="I60" s="1"/>
      <c r="J60" s="1"/>
      <c r="K60" s="1"/>
      <c r="L60" s="1"/>
      <c r="M60" s="1"/>
      <c r="N60" s="1"/>
      <c r="O60" s="1"/>
      <c r="P60" s="1"/>
      <c r="Q60" s="1"/>
      <c r="R60" s="1"/>
      <c r="S60" s="1"/>
      <c r="T60" s="1"/>
      <c r="U60" s="1"/>
      <c r="V60" s="1"/>
      <c r="W60" s="1"/>
      <c r="X60" s="1"/>
      <c r="Y60" s="1"/>
      <c r="Z60" s="2"/>
    </row>
    <row r="61" spans="1:26" ht="15.75" customHeight="1">
      <c r="A61" s="1"/>
      <c r="B61" s="29"/>
      <c r="C61" s="1"/>
      <c r="D61" s="29"/>
      <c r="E61" s="1"/>
      <c r="F61" s="1"/>
      <c r="G61" s="1"/>
      <c r="H61" s="1"/>
      <c r="I61" s="1"/>
      <c r="J61" s="1"/>
      <c r="K61" s="1"/>
      <c r="L61" s="1"/>
      <c r="M61" s="1"/>
      <c r="N61" s="1"/>
      <c r="O61" s="1"/>
      <c r="P61" s="1"/>
      <c r="Q61" s="1"/>
      <c r="R61" s="1"/>
      <c r="S61" s="1"/>
      <c r="T61" s="1"/>
      <c r="U61" s="1"/>
      <c r="V61" s="1"/>
      <c r="W61" s="1"/>
      <c r="X61" s="1"/>
      <c r="Y61" s="1"/>
      <c r="Z61" s="2"/>
    </row>
    <row r="62" spans="1:26" ht="15.75" customHeight="1">
      <c r="A62" s="1"/>
      <c r="B62" s="29"/>
      <c r="C62" s="1"/>
      <c r="D62" s="29"/>
      <c r="E62" s="1"/>
      <c r="F62" s="1"/>
      <c r="G62" s="1"/>
      <c r="H62" s="1"/>
      <c r="I62" s="1"/>
      <c r="J62" s="1"/>
      <c r="K62" s="1"/>
      <c r="L62" s="1"/>
      <c r="M62" s="1"/>
      <c r="N62" s="1"/>
      <c r="O62" s="1"/>
      <c r="P62" s="1"/>
      <c r="Q62" s="1"/>
      <c r="R62" s="1"/>
      <c r="S62" s="1"/>
      <c r="T62" s="1"/>
      <c r="U62" s="1"/>
      <c r="V62" s="1"/>
      <c r="W62" s="1"/>
      <c r="X62" s="1"/>
      <c r="Y62" s="1"/>
      <c r="Z62" s="2"/>
    </row>
    <row r="63" spans="1:26" ht="15.75" customHeight="1">
      <c r="A63" s="1"/>
      <c r="B63" s="29"/>
      <c r="C63" s="1"/>
      <c r="D63" s="29"/>
      <c r="E63" s="1"/>
      <c r="F63" s="1"/>
      <c r="G63" s="1"/>
      <c r="H63" s="1"/>
      <c r="I63" s="1"/>
      <c r="J63" s="1"/>
      <c r="K63" s="1"/>
      <c r="L63" s="1"/>
      <c r="M63" s="1"/>
      <c r="N63" s="1"/>
      <c r="O63" s="1"/>
      <c r="P63" s="1"/>
      <c r="Q63" s="1"/>
      <c r="R63" s="1"/>
      <c r="S63" s="1"/>
      <c r="T63" s="1"/>
      <c r="U63" s="1"/>
      <c r="V63" s="1"/>
      <c r="W63" s="1"/>
      <c r="X63" s="1"/>
      <c r="Y63" s="1"/>
      <c r="Z63" s="2"/>
    </row>
    <row r="64" spans="1:26" ht="15.75" customHeight="1">
      <c r="A64" s="1"/>
      <c r="B64" s="29"/>
      <c r="C64" s="1"/>
      <c r="D64" s="29"/>
      <c r="E64" s="1"/>
      <c r="F64" s="1"/>
      <c r="G64" s="1"/>
      <c r="H64" s="1"/>
      <c r="I64" s="1"/>
      <c r="J64" s="1"/>
      <c r="K64" s="1"/>
      <c r="L64" s="1"/>
      <c r="M64" s="1"/>
      <c r="N64" s="1"/>
      <c r="O64" s="1"/>
      <c r="P64" s="1"/>
      <c r="Q64" s="1"/>
      <c r="R64" s="1"/>
      <c r="S64" s="1"/>
      <c r="T64" s="1"/>
      <c r="U64" s="1"/>
      <c r="V64" s="1"/>
      <c r="W64" s="1"/>
      <c r="X64" s="1"/>
      <c r="Y64" s="1"/>
      <c r="Z64" s="2"/>
    </row>
    <row r="65" spans="1:26" ht="15.75" customHeight="1">
      <c r="A65" s="1"/>
      <c r="B65" s="29"/>
      <c r="C65" s="1"/>
      <c r="D65" s="29"/>
      <c r="E65" s="1"/>
      <c r="F65" s="1"/>
      <c r="G65" s="1"/>
      <c r="H65" s="1"/>
      <c r="I65" s="1"/>
      <c r="J65" s="1"/>
      <c r="K65" s="1"/>
      <c r="L65" s="1"/>
      <c r="M65" s="1"/>
      <c r="N65" s="1"/>
      <c r="O65" s="1"/>
      <c r="P65" s="1"/>
      <c r="Q65" s="1"/>
      <c r="R65" s="1"/>
      <c r="S65" s="1"/>
      <c r="T65" s="1"/>
      <c r="U65" s="1"/>
      <c r="V65" s="1"/>
      <c r="W65" s="1"/>
      <c r="X65" s="1"/>
      <c r="Y65" s="1"/>
      <c r="Z65" s="2"/>
    </row>
    <row r="66" spans="1:26" ht="15.75" customHeight="1">
      <c r="A66" s="1"/>
      <c r="B66" s="29"/>
      <c r="C66" s="1"/>
      <c r="D66" s="29"/>
      <c r="E66" s="1"/>
      <c r="F66" s="1"/>
      <c r="G66" s="1"/>
      <c r="H66" s="1"/>
      <c r="I66" s="1"/>
      <c r="J66" s="1"/>
      <c r="K66" s="1"/>
      <c r="L66" s="1"/>
      <c r="M66" s="1"/>
      <c r="N66" s="1"/>
      <c r="O66" s="1"/>
      <c r="P66" s="1"/>
      <c r="Q66" s="1"/>
      <c r="R66" s="1"/>
      <c r="S66" s="1"/>
      <c r="T66" s="1"/>
      <c r="U66" s="1"/>
      <c r="V66" s="1"/>
      <c r="W66" s="1"/>
      <c r="X66" s="1"/>
      <c r="Y66" s="1"/>
      <c r="Z66" s="2"/>
    </row>
    <row r="67" spans="1:26" ht="15.75" customHeight="1">
      <c r="A67" s="1"/>
      <c r="B67" s="29"/>
      <c r="C67" s="1"/>
      <c r="D67" s="29"/>
      <c r="E67" s="1"/>
      <c r="F67" s="1"/>
      <c r="G67" s="1"/>
      <c r="H67" s="1"/>
      <c r="I67" s="1"/>
      <c r="J67" s="1"/>
      <c r="K67" s="1"/>
      <c r="L67" s="1"/>
      <c r="M67" s="1"/>
      <c r="N67" s="1"/>
      <c r="O67" s="1"/>
      <c r="P67" s="1"/>
      <c r="Q67" s="1"/>
      <c r="R67" s="1"/>
      <c r="S67" s="1"/>
      <c r="T67" s="1"/>
      <c r="U67" s="1"/>
      <c r="V67" s="1"/>
      <c r="W67" s="1"/>
      <c r="X67" s="1"/>
      <c r="Y67" s="1"/>
      <c r="Z67" s="2"/>
    </row>
    <row r="68" spans="1:26" ht="15.75" customHeight="1">
      <c r="A68" s="1"/>
      <c r="B68" s="29"/>
      <c r="C68" s="1"/>
      <c r="D68" s="29"/>
      <c r="E68" s="1"/>
      <c r="F68" s="1"/>
      <c r="G68" s="1"/>
      <c r="H68" s="1"/>
      <c r="I68" s="1"/>
      <c r="J68" s="1"/>
      <c r="K68" s="1"/>
      <c r="L68" s="1"/>
      <c r="M68" s="1"/>
      <c r="N68" s="1"/>
      <c r="O68" s="1"/>
      <c r="P68" s="1"/>
      <c r="Q68" s="1"/>
      <c r="R68" s="1"/>
      <c r="S68" s="1"/>
      <c r="T68" s="1"/>
      <c r="U68" s="1"/>
      <c r="V68" s="1"/>
      <c r="W68" s="1"/>
      <c r="X68" s="1"/>
      <c r="Y68" s="1"/>
      <c r="Z68" s="2"/>
    </row>
    <row r="69" spans="1:26" ht="15.75" customHeight="1">
      <c r="A69" s="1"/>
      <c r="B69" s="29"/>
      <c r="C69" s="1"/>
      <c r="D69" s="29"/>
      <c r="E69" s="1"/>
      <c r="F69" s="1"/>
      <c r="G69" s="1"/>
      <c r="H69" s="1"/>
      <c r="I69" s="1"/>
      <c r="J69" s="1"/>
      <c r="K69" s="1"/>
      <c r="L69" s="1"/>
      <c r="M69" s="1"/>
      <c r="N69" s="1"/>
      <c r="O69" s="1"/>
      <c r="P69" s="1"/>
      <c r="Q69" s="1"/>
      <c r="R69" s="1"/>
      <c r="S69" s="1"/>
      <c r="T69" s="1"/>
      <c r="U69" s="1"/>
      <c r="V69" s="1"/>
      <c r="W69" s="1"/>
      <c r="X69" s="1"/>
      <c r="Y69" s="1"/>
      <c r="Z69" s="2"/>
    </row>
    <row r="70" spans="1:26" ht="15.75" customHeight="1">
      <c r="A70" s="1"/>
      <c r="B70" s="29"/>
      <c r="C70" s="1"/>
      <c r="D70" s="29"/>
      <c r="E70" s="1"/>
      <c r="F70" s="1"/>
      <c r="G70" s="1"/>
      <c r="H70" s="1"/>
      <c r="I70" s="1"/>
      <c r="J70" s="1"/>
      <c r="K70" s="1"/>
      <c r="L70" s="1"/>
      <c r="M70" s="1"/>
      <c r="N70" s="1"/>
      <c r="O70" s="1"/>
      <c r="P70" s="1"/>
      <c r="Q70" s="1"/>
      <c r="R70" s="1"/>
      <c r="S70" s="1"/>
      <c r="T70" s="1"/>
      <c r="U70" s="1"/>
      <c r="V70" s="1"/>
      <c r="W70" s="1"/>
      <c r="X70" s="1"/>
      <c r="Y70" s="1"/>
      <c r="Z70" s="2"/>
    </row>
    <row r="71" spans="1:26" ht="15.75" customHeight="1">
      <c r="A71" s="1"/>
      <c r="B71" s="29"/>
      <c r="C71" s="1"/>
      <c r="D71" s="29"/>
      <c r="E71" s="1"/>
      <c r="F71" s="1"/>
      <c r="G71" s="1"/>
      <c r="H71" s="1"/>
      <c r="I71" s="1"/>
      <c r="J71" s="1"/>
      <c r="K71" s="1"/>
      <c r="L71" s="1"/>
      <c r="M71" s="1"/>
      <c r="N71" s="1"/>
      <c r="O71" s="1"/>
      <c r="P71" s="1"/>
      <c r="Q71" s="1"/>
      <c r="R71" s="1"/>
      <c r="S71" s="1"/>
      <c r="T71" s="1"/>
      <c r="U71" s="1"/>
      <c r="V71" s="1"/>
      <c r="W71" s="1"/>
      <c r="X71" s="1"/>
      <c r="Y71" s="1"/>
      <c r="Z71" s="2"/>
    </row>
    <row r="72" spans="1:26" ht="15.75" customHeight="1">
      <c r="A72" s="1"/>
      <c r="B72" s="29"/>
      <c r="C72" s="1"/>
      <c r="D72" s="29"/>
      <c r="E72" s="1"/>
      <c r="F72" s="1"/>
      <c r="G72" s="1"/>
      <c r="H72" s="1"/>
      <c r="I72" s="1"/>
      <c r="J72" s="1"/>
      <c r="K72" s="1"/>
      <c r="L72" s="1"/>
      <c r="M72" s="1"/>
      <c r="N72" s="1"/>
      <c r="O72" s="1"/>
      <c r="P72" s="1"/>
      <c r="Q72" s="1"/>
      <c r="R72" s="1"/>
      <c r="S72" s="1"/>
      <c r="T72" s="1"/>
      <c r="U72" s="1"/>
      <c r="V72" s="1"/>
      <c r="W72" s="1"/>
      <c r="X72" s="1"/>
      <c r="Y72" s="1"/>
      <c r="Z72" s="2"/>
    </row>
    <row r="73" spans="1:26" ht="15.75" customHeight="1">
      <c r="A73" s="1"/>
      <c r="B73" s="29"/>
      <c r="C73" s="1"/>
      <c r="D73" s="29"/>
      <c r="E73" s="1"/>
      <c r="F73" s="1"/>
      <c r="G73" s="1"/>
      <c r="H73" s="1"/>
      <c r="I73" s="1"/>
      <c r="J73" s="1"/>
      <c r="K73" s="1"/>
      <c r="L73" s="1"/>
      <c r="M73" s="1"/>
      <c r="N73" s="1"/>
      <c r="O73" s="1"/>
      <c r="P73" s="1"/>
      <c r="Q73" s="1"/>
      <c r="R73" s="1"/>
      <c r="S73" s="1"/>
      <c r="T73" s="1"/>
      <c r="U73" s="1"/>
      <c r="V73" s="1"/>
      <c r="W73" s="1"/>
      <c r="X73" s="1"/>
      <c r="Y73" s="1"/>
      <c r="Z73" s="2"/>
    </row>
    <row r="74" spans="1:26" ht="15.75" customHeight="1">
      <c r="A74" s="1"/>
      <c r="B74" s="29"/>
      <c r="C74" s="1"/>
      <c r="D74" s="29"/>
      <c r="E74" s="1"/>
      <c r="F74" s="1"/>
      <c r="G74" s="1"/>
      <c r="H74" s="1"/>
      <c r="I74" s="1"/>
      <c r="J74" s="1"/>
      <c r="K74" s="1"/>
      <c r="L74" s="1"/>
      <c r="M74" s="1"/>
      <c r="N74" s="1"/>
      <c r="O74" s="1"/>
      <c r="P74" s="1"/>
      <c r="Q74" s="1"/>
      <c r="R74" s="1"/>
      <c r="S74" s="1"/>
      <c r="T74" s="1"/>
      <c r="U74" s="1"/>
      <c r="V74" s="1"/>
      <c r="W74" s="1"/>
      <c r="X74" s="1"/>
      <c r="Y74" s="1"/>
      <c r="Z74" s="2"/>
    </row>
    <row r="75" spans="1:26" ht="15.75" customHeight="1">
      <c r="A75" s="1"/>
      <c r="B75" s="29"/>
      <c r="C75" s="1"/>
      <c r="D75" s="29"/>
      <c r="E75" s="1"/>
      <c r="F75" s="1"/>
      <c r="G75" s="1"/>
      <c r="H75" s="1"/>
      <c r="I75" s="1"/>
      <c r="J75" s="1"/>
      <c r="K75" s="1"/>
      <c r="L75" s="1"/>
      <c r="M75" s="1"/>
      <c r="N75" s="1"/>
      <c r="O75" s="1"/>
      <c r="P75" s="1"/>
      <c r="Q75" s="1"/>
      <c r="R75" s="1"/>
      <c r="S75" s="1"/>
      <c r="T75" s="1"/>
      <c r="U75" s="1"/>
      <c r="V75" s="1"/>
      <c r="W75" s="1"/>
      <c r="X75" s="1"/>
      <c r="Y75" s="1"/>
      <c r="Z75" s="2"/>
    </row>
    <row r="76" spans="1:26" ht="15.75" customHeight="1">
      <c r="A76" s="1"/>
      <c r="B76" s="29"/>
      <c r="C76" s="1"/>
      <c r="D76" s="29"/>
      <c r="E76" s="1"/>
      <c r="F76" s="1"/>
      <c r="G76" s="1"/>
      <c r="H76" s="1"/>
      <c r="I76" s="1"/>
      <c r="J76" s="1"/>
      <c r="K76" s="1"/>
      <c r="L76" s="1"/>
      <c r="M76" s="1"/>
      <c r="N76" s="1"/>
      <c r="O76" s="1"/>
      <c r="P76" s="1"/>
      <c r="Q76" s="1"/>
      <c r="R76" s="1"/>
      <c r="S76" s="1"/>
      <c r="T76" s="1"/>
      <c r="U76" s="1"/>
      <c r="V76" s="1"/>
      <c r="W76" s="1"/>
      <c r="X76" s="1"/>
      <c r="Y76" s="1"/>
      <c r="Z76" s="2"/>
    </row>
    <row r="77" spans="1:26" ht="15.75" customHeight="1">
      <c r="A77" s="1"/>
      <c r="B77" s="29"/>
      <c r="C77" s="1"/>
      <c r="D77" s="29"/>
      <c r="E77" s="1"/>
      <c r="F77" s="1"/>
      <c r="G77" s="1"/>
      <c r="H77" s="1"/>
      <c r="I77" s="1"/>
      <c r="J77" s="1"/>
      <c r="K77" s="1"/>
      <c r="L77" s="1"/>
      <c r="M77" s="1"/>
      <c r="N77" s="1"/>
      <c r="O77" s="1"/>
      <c r="P77" s="1"/>
      <c r="Q77" s="1"/>
      <c r="R77" s="1"/>
      <c r="S77" s="1"/>
      <c r="T77" s="1"/>
      <c r="U77" s="1"/>
      <c r="V77" s="1"/>
      <c r="W77" s="1"/>
      <c r="X77" s="1"/>
      <c r="Y77" s="1"/>
      <c r="Z77" s="2"/>
    </row>
    <row r="78" spans="1:26" ht="15.75" customHeight="1">
      <c r="A78" s="1"/>
      <c r="B78" s="29"/>
      <c r="C78" s="1"/>
      <c r="D78" s="29"/>
      <c r="E78" s="1"/>
      <c r="F78" s="1"/>
      <c r="G78" s="1"/>
      <c r="H78" s="1"/>
      <c r="I78" s="1"/>
      <c r="J78" s="1"/>
      <c r="K78" s="1"/>
      <c r="L78" s="1"/>
      <c r="M78" s="1"/>
      <c r="N78" s="1"/>
      <c r="O78" s="1"/>
      <c r="P78" s="1"/>
      <c r="Q78" s="1"/>
      <c r="R78" s="1"/>
      <c r="S78" s="1"/>
      <c r="T78" s="1"/>
      <c r="U78" s="1"/>
      <c r="V78" s="1"/>
      <c r="W78" s="1"/>
      <c r="X78" s="1"/>
      <c r="Y78" s="1"/>
      <c r="Z78" s="2"/>
    </row>
    <row r="79" spans="1:26" ht="15.75" customHeight="1">
      <c r="A79" s="1"/>
      <c r="B79" s="29"/>
      <c r="C79" s="1"/>
      <c r="D79" s="29"/>
      <c r="E79" s="1"/>
      <c r="F79" s="1"/>
      <c r="G79" s="1"/>
      <c r="H79" s="1"/>
      <c r="I79" s="1"/>
      <c r="J79" s="1"/>
      <c r="K79" s="1"/>
      <c r="L79" s="1"/>
      <c r="M79" s="1"/>
      <c r="N79" s="1"/>
      <c r="O79" s="1"/>
      <c r="P79" s="1"/>
      <c r="Q79" s="1"/>
      <c r="R79" s="1"/>
      <c r="S79" s="1"/>
      <c r="T79" s="1"/>
      <c r="U79" s="1"/>
      <c r="V79" s="1"/>
      <c r="W79" s="1"/>
      <c r="X79" s="1"/>
      <c r="Y79" s="1"/>
      <c r="Z79" s="2"/>
    </row>
    <row r="80" spans="1:26" ht="15.75" customHeight="1">
      <c r="A80" s="1"/>
      <c r="B80" s="29"/>
      <c r="C80" s="1"/>
      <c r="D80" s="29"/>
      <c r="E80" s="1"/>
      <c r="F80" s="1"/>
      <c r="G80" s="1"/>
      <c r="H80" s="1"/>
      <c r="I80" s="1"/>
      <c r="J80" s="1"/>
      <c r="K80" s="1"/>
      <c r="L80" s="1"/>
      <c r="M80" s="1"/>
      <c r="N80" s="1"/>
      <c r="O80" s="1"/>
      <c r="P80" s="1"/>
      <c r="Q80" s="1"/>
      <c r="R80" s="1"/>
      <c r="S80" s="1"/>
      <c r="T80" s="1"/>
      <c r="U80" s="1"/>
      <c r="V80" s="1"/>
      <c r="W80" s="1"/>
      <c r="X80" s="1"/>
      <c r="Y80" s="1"/>
      <c r="Z80" s="2"/>
    </row>
    <row r="81" spans="1:26" ht="15.75" customHeight="1">
      <c r="A81" s="1"/>
      <c r="B81" s="29"/>
      <c r="C81" s="1"/>
      <c r="D81" s="29"/>
      <c r="E81" s="1"/>
      <c r="F81" s="1"/>
      <c r="G81" s="1"/>
      <c r="H81" s="1"/>
      <c r="I81" s="1"/>
      <c r="J81" s="1"/>
      <c r="K81" s="1"/>
      <c r="L81" s="1"/>
      <c r="M81" s="1"/>
      <c r="N81" s="1"/>
      <c r="O81" s="1"/>
      <c r="P81" s="1"/>
      <c r="Q81" s="1"/>
      <c r="R81" s="1"/>
      <c r="S81" s="1"/>
      <c r="T81" s="1"/>
      <c r="U81" s="1"/>
      <c r="V81" s="1"/>
      <c r="W81" s="1"/>
      <c r="X81" s="1"/>
      <c r="Y81" s="1"/>
      <c r="Z81" s="2"/>
    </row>
    <row r="82" spans="1:26" ht="15.75" customHeight="1">
      <c r="A82" s="1"/>
      <c r="B82" s="29"/>
      <c r="C82" s="1"/>
      <c r="D82" s="29"/>
      <c r="E82" s="1"/>
      <c r="F82" s="1"/>
      <c r="G82" s="1"/>
      <c r="H82" s="1"/>
      <c r="I82" s="1"/>
      <c r="J82" s="1"/>
      <c r="K82" s="1"/>
      <c r="L82" s="1"/>
      <c r="M82" s="1"/>
      <c r="N82" s="1"/>
      <c r="O82" s="1"/>
      <c r="P82" s="1"/>
      <c r="Q82" s="1"/>
      <c r="R82" s="1"/>
      <c r="S82" s="1"/>
      <c r="T82" s="1"/>
      <c r="U82" s="1"/>
      <c r="V82" s="1"/>
      <c r="W82" s="1"/>
      <c r="X82" s="1"/>
      <c r="Y82" s="1"/>
      <c r="Z82" s="2"/>
    </row>
    <row r="83" spans="1:26" ht="15.75" customHeight="1">
      <c r="A83" s="1"/>
      <c r="B83" s="29"/>
      <c r="C83" s="1"/>
      <c r="D83" s="29"/>
      <c r="E83" s="1"/>
      <c r="F83" s="1"/>
      <c r="G83" s="1"/>
      <c r="H83" s="1"/>
      <c r="I83" s="1"/>
      <c r="J83" s="1"/>
      <c r="K83" s="1"/>
      <c r="L83" s="1"/>
      <c r="M83" s="1"/>
      <c r="N83" s="1"/>
      <c r="O83" s="1"/>
      <c r="P83" s="1"/>
      <c r="Q83" s="1"/>
      <c r="R83" s="1"/>
      <c r="S83" s="1"/>
      <c r="T83" s="1"/>
      <c r="U83" s="1"/>
      <c r="V83" s="1"/>
      <c r="W83" s="1"/>
      <c r="X83" s="1"/>
      <c r="Y83" s="1"/>
      <c r="Z83" s="2"/>
    </row>
    <row r="84" spans="1:26" ht="15.75" customHeight="1">
      <c r="A84" s="1"/>
      <c r="B84" s="29"/>
      <c r="C84" s="1"/>
      <c r="D84" s="29"/>
      <c r="E84" s="1"/>
      <c r="F84" s="1"/>
      <c r="G84" s="1"/>
      <c r="H84" s="1"/>
      <c r="I84" s="1"/>
      <c r="J84" s="1"/>
      <c r="K84" s="1"/>
      <c r="L84" s="1"/>
      <c r="M84" s="1"/>
      <c r="N84" s="1"/>
      <c r="O84" s="1"/>
      <c r="P84" s="1"/>
      <c r="Q84" s="1"/>
      <c r="R84" s="1"/>
      <c r="S84" s="1"/>
      <c r="T84" s="1"/>
      <c r="U84" s="1"/>
      <c r="V84" s="1"/>
      <c r="W84" s="1"/>
      <c r="X84" s="1"/>
      <c r="Y84" s="1"/>
      <c r="Z84" s="2"/>
    </row>
    <row r="85" spans="1:26" ht="15.75" customHeight="1">
      <c r="A85" s="1"/>
      <c r="B85" s="29"/>
      <c r="C85" s="1"/>
      <c r="D85" s="29"/>
      <c r="E85" s="1"/>
      <c r="F85" s="1"/>
      <c r="G85" s="1"/>
      <c r="H85" s="1"/>
      <c r="I85" s="1"/>
      <c r="J85" s="1"/>
      <c r="K85" s="1"/>
      <c r="L85" s="1"/>
      <c r="M85" s="1"/>
      <c r="N85" s="1"/>
      <c r="O85" s="1"/>
      <c r="P85" s="1"/>
      <c r="Q85" s="1"/>
      <c r="R85" s="1"/>
      <c r="S85" s="1"/>
      <c r="T85" s="1"/>
      <c r="U85" s="1"/>
      <c r="V85" s="1"/>
      <c r="W85" s="1"/>
      <c r="X85" s="1"/>
      <c r="Y85" s="1"/>
      <c r="Z85" s="2"/>
    </row>
    <row r="86" spans="1:26" ht="15.75" customHeight="1">
      <c r="A86" s="1"/>
      <c r="B86" s="29"/>
      <c r="C86" s="1"/>
      <c r="D86" s="29"/>
      <c r="E86" s="1"/>
      <c r="F86" s="1"/>
      <c r="G86" s="1"/>
      <c r="H86" s="1"/>
      <c r="I86" s="1"/>
      <c r="J86" s="1"/>
      <c r="K86" s="1"/>
      <c r="L86" s="1"/>
      <c r="M86" s="1"/>
      <c r="N86" s="1"/>
      <c r="O86" s="1"/>
      <c r="P86" s="1"/>
      <c r="Q86" s="1"/>
      <c r="R86" s="1"/>
      <c r="S86" s="1"/>
      <c r="T86" s="1"/>
      <c r="U86" s="1"/>
      <c r="V86" s="1"/>
      <c r="W86" s="1"/>
      <c r="X86" s="1"/>
      <c r="Y86" s="1"/>
      <c r="Z86" s="2"/>
    </row>
    <row r="87" spans="1:26" ht="15.75" customHeight="1">
      <c r="A87" s="1"/>
      <c r="B87" s="29"/>
      <c r="C87" s="1"/>
      <c r="D87" s="29"/>
      <c r="E87" s="1"/>
      <c r="F87" s="1"/>
      <c r="G87" s="1"/>
      <c r="H87" s="1"/>
      <c r="I87" s="1"/>
      <c r="J87" s="1"/>
      <c r="K87" s="1"/>
      <c r="L87" s="1"/>
      <c r="M87" s="1"/>
      <c r="N87" s="1"/>
      <c r="O87" s="1"/>
      <c r="P87" s="1"/>
      <c r="Q87" s="1"/>
      <c r="R87" s="1"/>
      <c r="S87" s="1"/>
      <c r="T87" s="1"/>
      <c r="U87" s="1"/>
      <c r="V87" s="1"/>
      <c r="W87" s="1"/>
      <c r="X87" s="1"/>
      <c r="Y87" s="1"/>
      <c r="Z87" s="2"/>
    </row>
    <row r="88" spans="1:26" ht="15.75" customHeight="1">
      <c r="A88" s="1"/>
      <c r="B88" s="29"/>
      <c r="C88" s="1"/>
      <c r="D88" s="29"/>
      <c r="E88" s="1"/>
      <c r="F88" s="1"/>
      <c r="G88" s="1"/>
      <c r="H88" s="1"/>
      <c r="I88" s="1"/>
      <c r="J88" s="1"/>
      <c r="K88" s="1"/>
      <c r="L88" s="1"/>
      <c r="M88" s="1"/>
      <c r="N88" s="1"/>
      <c r="O88" s="1"/>
      <c r="P88" s="1"/>
      <c r="Q88" s="1"/>
      <c r="R88" s="1"/>
      <c r="S88" s="1"/>
      <c r="T88" s="1"/>
      <c r="U88" s="1"/>
      <c r="V88" s="1"/>
      <c r="W88" s="1"/>
      <c r="X88" s="1"/>
      <c r="Y88" s="1"/>
      <c r="Z88" s="2"/>
    </row>
    <row r="89" spans="1:26" ht="15.75" customHeight="1">
      <c r="A89" s="1"/>
      <c r="B89" s="29"/>
      <c r="C89" s="1"/>
      <c r="D89" s="29"/>
      <c r="E89" s="1"/>
      <c r="F89" s="1"/>
      <c r="G89" s="1"/>
      <c r="H89" s="1"/>
      <c r="I89" s="1"/>
      <c r="J89" s="1"/>
      <c r="K89" s="1"/>
      <c r="L89" s="1"/>
      <c r="M89" s="1"/>
      <c r="N89" s="1"/>
      <c r="O89" s="1"/>
      <c r="P89" s="1"/>
      <c r="Q89" s="1"/>
      <c r="R89" s="1"/>
      <c r="S89" s="1"/>
      <c r="T89" s="1"/>
      <c r="U89" s="1"/>
      <c r="V89" s="1"/>
      <c r="W89" s="1"/>
      <c r="X89" s="1"/>
      <c r="Y89" s="1"/>
      <c r="Z89" s="2"/>
    </row>
    <row r="90" spans="1:26" ht="15.75" customHeight="1">
      <c r="A90" s="1"/>
      <c r="B90" s="29"/>
      <c r="C90" s="1"/>
      <c r="D90" s="29"/>
      <c r="E90" s="1"/>
      <c r="F90" s="1"/>
      <c r="G90" s="1"/>
      <c r="H90" s="1"/>
      <c r="I90" s="1"/>
      <c r="J90" s="1"/>
      <c r="K90" s="1"/>
      <c r="L90" s="1"/>
      <c r="M90" s="1"/>
      <c r="N90" s="1"/>
      <c r="O90" s="1"/>
      <c r="P90" s="1"/>
      <c r="Q90" s="1"/>
      <c r="R90" s="1"/>
      <c r="S90" s="1"/>
      <c r="T90" s="1"/>
      <c r="U90" s="1"/>
      <c r="V90" s="1"/>
      <c r="W90" s="1"/>
      <c r="X90" s="1"/>
      <c r="Y90" s="1"/>
      <c r="Z90" s="2"/>
    </row>
    <row r="91" spans="1:26" ht="15.75" customHeight="1">
      <c r="A91" s="1"/>
      <c r="B91" s="29"/>
      <c r="C91" s="1"/>
      <c r="D91" s="29"/>
      <c r="E91" s="1"/>
      <c r="F91" s="1"/>
      <c r="G91" s="1"/>
      <c r="H91" s="1"/>
      <c r="I91" s="1"/>
      <c r="J91" s="1"/>
      <c r="K91" s="1"/>
      <c r="L91" s="1"/>
      <c r="M91" s="1"/>
      <c r="N91" s="1"/>
      <c r="O91" s="1"/>
      <c r="P91" s="1"/>
      <c r="Q91" s="1"/>
      <c r="R91" s="1"/>
      <c r="S91" s="1"/>
      <c r="T91" s="1"/>
      <c r="U91" s="1"/>
      <c r="V91" s="1"/>
      <c r="W91" s="1"/>
      <c r="X91" s="1"/>
      <c r="Y91" s="1"/>
      <c r="Z91" s="2"/>
    </row>
    <row r="92" spans="1:26" ht="15.75" customHeight="1">
      <c r="A92" s="1"/>
      <c r="B92" s="29"/>
      <c r="C92" s="1"/>
      <c r="D92" s="29"/>
      <c r="E92" s="1"/>
      <c r="F92" s="1"/>
      <c r="G92" s="1"/>
      <c r="H92" s="1"/>
      <c r="I92" s="1"/>
      <c r="J92" s="1"/>
      <c r="K92" s="1"/>
      <c r="L92" s="1"/>
      <c r="M92" s="1"/>
      <c r="N92" s="1"/>
      <c r="O92" s="1"/>
      <c r="P92" s="1"/>
      <c r="Q92" s="1"/>
      <c r="R92" s="1"/>
      <c r="S92" s="1"/>
      <c r="T92" s="1"/>
      <c r="U92" s="1"/>
      <c r="V92" s="1"/>
      <c r="W92" s="1"/>
      <c r="X92" s="1"/>
      <c r="Y92" s="1"/>
      <c r="Z92" s="2"/>
    </row>
    <row r="93" spans="1:26" ht="15.75" customHeight="1">
      <c r="A93" s="1"/>
      <c r="B93" s="29"/>
      <c r="C93" s="1"/>
      <c r="D93" s="29"/>
      <c r="E93" s="1"/>
      <c r="F93" s="1"/>
      <c r="G93" s="1"/>
      <c r="H93" s="1"/>
      <c r="I93" s="1"/>
      <c r="J93" s="1"/>
      <c r="K93" s="1"/>
      <c r="L93" s="1"/>
      <c r="M93" s="1"/>
      <c r="N93" s="1"/>
      <c r="O93" s="1"/>
      <c r="P93" s="1"/>
      <c r="Q93" s="1"/>
      <c r="R93" s="1"/>
      <c r="S93" s="1"/>
      <c r="T93" s="1"/>
      <c r="U93" s="1"/>
      <c r="V93" s="1"/>
      <c r="W93" s="1"/>
      <c r="X93" s="1"/>
      <c r="Y93" s="1"/>
      <c r="Z93" s="2"/>
    </row>
    <row r="94" spans="1:26" ht="15.75" customHeight="1">
      <c r="A94" s="1"/>
      <c r="B94" s="29"/>
      <c r="C94" s="1"/>
      <c r="D94" s="29"/>
      <c r="E94" s="1"/>
      <c r="F94" s="1"/>
      <c r="G94" s="1"/>
      <c r="H94" s="1"/>
      <c r="I94" s="1"/>
      <c r="J94" s="1"/>
      <c r="K94" s="1"/>
      <c r="L94" s="1"/>
      <c r="M94" s="1"/>
      <c r="N94" s="1"/>
      <c r="O94" s="1"/>
      <c r="P94" s="1"/>
      <c r="Q94" s="1"/>
      <c r="R94" s="1"/>
      <c r="S94" s="1"/>
      <c r="T94" s="1"/>
      <c r="U94" s="1"/>
      <c r="V94" s="1"/>
      <c r="W94" s="1"/>
      <c r="X94" s="1"/>
      <c r="Y94" s="1"/>
      <c r="Z94" s="2"/>
    </row>
    <row r="95" spans="1:26" ht="15.75" customHeight="1">
      <c r="A95" s="1"/>
      <c r="B95" s="29"/>
      <c r="C95" s="1"/>
      <c r="D95" s="29"/>
      <c r="E95" s="1"/>
      <c r="F95" s="1"/>
      <c r="G95" s="1"/>
      <c r="H95" s="1"/>
      <c r="I95" s="1"/>
      <c r="J95" s="1"/>
      <c r="K95" s="1"/>
      <c r="L95" s="1"/>
      <c r="M95" s="1"/>
      <c r="N95" s="1"/>
      <c r="O95" s="1"/>
      <c r="P95" s="1"/>
      <c r="Q95" s="1"/>
      <c r="R95" s="1"/>
      <c r="S95" s="1"/>
      <c r="T95" s="1"/>
      <c r="U95" s="1"/>
      <c r="V95" s="1"/>
      <c r="W95" s="1"/>
      <c r="X95" s="1"/>
      <c r="Y95" s="1"/>
      <c r="Z95" s="2"/>
    </row>
    <row r="96" spans="1:26" ht="15.75" customHeight="1">
      <c r="A96" s="1"/>
      <c r="B96" s="29"/>
      <c r="C96" s="1"/>
      <c r="D96" s="29"/>
      <c r="E96" s="1"/>
      <c r="F96" s="1"/>
      <c r="G96" s="1"/>
      <c r="H96" s="1"/>
      <c r="I96" s="1"/>
      <c r="J96" s="1"/>
      <c r="K96" s="1"/>
      <c r="L96" s="1"/>
      <c r="M96" s="1"/>
      <c r="N96" s="1"/>
      <c r="O96" s="1"/>
      <c r="P96" s="1"/>
      <c r="Q96" s="1"/>
      <c r="R96" s="1"/>
      <c r="S96" s="1"/>
      <c r="T96" s="1"/>
      <c r="U96" s="1"/>
      <c r="V96" s="1"/>
      <c r="W96" s="1"/>
      <c r="X96" s="1"/>
      <c r="Y96" s="1"/>
      <c r="Z96" s="2"/>
    </row>
    <row r="97" spans="1:26" ht="15.75" customHeight="1">
      <c r="A97" s="1"/>
      <c r="B97" s="29"/>
      <c r="C97" s="1"/>
      <c r="D97" s="29"/>
      <c r="E97" s="1"/>
      <c r="F97" s="1"/>
      <c r="G97" s="1"/>
      <c r="H97" s="1"/>
      <c r="I97" s="1"/>
      <c r="J97" s="1"/>
      <c r="K97" s="1"/>
      <c r="L97" s="1"/>
      <c r="M97" s="1"/>
      <c r="N97" s="1"/>
      <c r="O97" s="1"/>
      <c r="P97" s="1"/>
      <c r="Q97" s="1"/>
      <c r="R97" s="1"/>
      <c r="S97" s="1"/>
      <c r="T97" s="1"/>
      <c r="U97" s="1"/>
      <c r="V97" s="1"/>
      <c r="W97" s="1"/>
      <c r="X97" s="1"/>
      <c r="Y97" s="1"/>
      <c r="Z97" s="2"/>
    </row>
    <row r="98" spans="1:26" ht="15.75" customHeight="1">
      <c r="A98" s="1"/>
      <c r="B98" s="29"/>
      <c r="C98" s="1"/>
      <c r="D98" s="29"/>
      <c r="E98" s="1"/>
      <c r="F98" s="1"/>
      <c r="G98" s="1"/>
      <c r="H98" s="1"/>
      <c r="I98" s="1"/>
      <c r="J98" s="1"/>
      <c r="K98" s="1"/>
      <c r="L98" s="1"/>
      <c r="M98" s="1"/>
      <c r="N98" s="1"/>
      <c r="O98" s="1"/>
      <c r="P98" s="1"/>
      <c r="Q98" s="1"/>
      <c r="R98" s="1"/>
      <c r="S98" s="1"/>
      <c r="T98" s="1"/>
      <c r="U98" s="1"/>
      <c r="V98" s="1"/>
      <c r="W98" s="1"/>
      <c r="X98" s="1"/>
      <c r="Y98" s="1"/>
      <c r="Z98" s="2"/>
    </row>
    <row r="99" spans="1:26" ht="15.75" customHeight="1">
      <c r="A99" s="1"/>
      <c r="B99" s="29"/>
      <c r="C99" s="1"/>
      <c r="D99" s="29"/>
      <c r="E99" s="1"/>
      <c r="F99" s="1"/>
      <c r="G99" s="1"/>
      <c r="H99" s="1"/>
      <c r="I99" s="1"/>
      <c r="J99" s="1"/>
      <c r="K99" s="1"/>
      <c r="L99" s="1"/>
      <c r="M99" s="1"/>
      <c r="N99" s="1"/>
      <c r="O99" s="1"/>
      <c r="P99" s="1"/>
      <c r="Q99" s="1"/>
      <c r="R99" s="1"/>
      <c r="S99" s="1"/>
      <c r="T99" s="1"/>
      <c r="U99" s="1"/>
      <c r="V99" s="1"/>
      <c r="W99" s="1"/>
      <c r="X99" s="1"/>
      <c r="Y99" s="1"/>
      <c r="Z99" s="2"/>
    </row>
    <row r="100" spans="1:26" ht="15.75" customHeight="1">
      <c r="A100" s="1"/>
      <c r="B100" s="29"/>
      <c r="C100" s="1"/>
      <c r="D100" s="29"/>
      <c r="E100" s="1"/>
      <c r="F100" s="1"/>
      <c r="G100" s="1"/>
      <c r="H100" s="1"/>
      <c r="I100" s="1"/>
      <c r="J100" s="1"/>
      <c r="K100" s="1"/>
      <c r="L100" s="1"/>
      <c r="M100" s="1"/>
      <c r="N100" s="1"/>
      <c r="O100" s="1"/>
      <c r="P100" s="1"/>
      <c r="Q100" s="1"/>
      <c r="R100" s="1"/>
      <c r="S100" s="1"/>
      <c r="T100" s="1"/>
      <c r="U100" s="1"/>
      <c r="V100" s="1"/>
      <c r="W100" s="1"/>
      <c r="X100" s="1"/>
      <c r="Y100" s="1"/>
      <c r="Z100" s="2"/>
    </row>
    <row r="101" spans="1:26" ht="15.75" customHeight="1">
      <c r="A101" s="1"/>
      <c r="B101" s="29"/>
      <c r="C101" s="1"/>
      <c r="D101" s="29"/>
      <c r="E101" s="1"/>
      <c r="F101" s="1"/>
      <c r="G101" s="1"/>
      <c r="H101" s="1"/>
      <c r="I101" s="1"/>
      <c r="J101" s="1"/>
      <c r="K101" s="1"/>
      <c r="L101" s="1"/>
      <c r="M101" s="1"/>
      <c r="N101" s="1"/>
      <c r="O101" s="1"/>
      <c r="P101" s="1"/>
      <c r="Q101" s="1"/>
      <c r="R101" s="1"/>
      <c r="S101" s="1"/>
      <c r="T101" s="1"/>
      <c r="U101" s="1"/>
      <c r="V101" s="1"/>
      <c r="W101" s="1"/>
      <c r="X101" s="1"/>
      <c r="Y101" s="1"/>
      <c r="Z101" s="2"/>
    </row>
    <row r="102" spans="1:26" ht="15.75" customHeight="1">
      <c r="A102" s="1"/>
      <c r="B102" s="29"/>
      <c r="C102" s="1"/>
      <c r="D102" s="29"/>
      <c r="E102" s="1"/>
      <c r="F102" s="1"/>
      <c r="G102" s="1"/>
      <c r="H102" s="1"/>
      <c r="I102" s="1"/>
      <c r="J102" s="1"/>
      <c r="K102" s="1"/>
      <c r="L102" s="1"/>
      <c r="M102" s="1"/>
      <c r="N102" s="1"/>
      <c r="O102" s="1"/>
      <c r="P102" s="1"/>
      <c r="Q102" s="1"/>
      <c r="R102" s="1"/>
      <c r="S102" s="1"/>
      <c r="T102" s="1"/>
      <c r="U102" s="1"/>
      <c r="V102" s="1"/>
      <c r="W102" s="1"/>
      <c r="X102" s="1"/>
      <c r="Y102" s="1"/>
      <c r="Z102" s="2"/>
    </row>
    <row r="103" spans="1:26" ht="15.75" customHeight="1">
      <c r="A103" s="1"/>
      <c r="B103" s="29"/>
      <c r="C103" s="1"/>
      <c r="D103" s="29"/>
      <c r="E103" s="1"/>
      <c r="F103" s="1"/>
      <c r="G103" s="1"/>
      <c r="H103" s="1"/>
      <c r="I103" s="1"/>
      <c r="J103" s="1"/>
      <c r="K103" s="1"/>
      <c r="L103" s="1"/>
      <c r="M103" s="1"/>
      <c r="N103" s="1"/>
      <c r="O103" s="1"/>
      <c r="P103" s="1"/>
      <c r="Q103" s="1"/>
      <c r="R103" s="1"/>
      <c r="S103" s="1"/>
      <c r="T103" s="1"/>
      <c r="U103" s="1"/>
      <c r="V103" s="1"/>
      <c r="W103" s="1"/>
      <c r="X103" s="1"/>
      <c r="Y103" s="1"/>
      <c r="Z103" s="2"/>
    </row>
    <row r="104" spans="1:26" ht="15.75" customHeight="1">
      <c r="A104" s="1"/>
      <c r="B104" s="29"/>
      <c r="C104" s="1"/>
      <c r="D104" s="29"/>
      <c r="E104" s="1"/>
      <c r="F104" s="1"/>
      <c r="G104" s="1"/>
      <c r="H104" s="1"/>
      <c r="I104" s="1"/>
      <c r="J104" s="1"/>
      <c r="K104" s="1"/>
      <c r="L104" s="1"/>
      <c r="M104" s="1"/>
      <c r="N104" s="1"/>
      <c r="O104" s="1"/>
      <c r="P104" s="1"/>
      <c r="Q104" s="1"/>
      <c r="R104" s="1"/>
      <c r="S104" s="1"/>
      <c r="T104" s="1"/>
      <c r="U104" s="1"/>
      <c r="V104" s="1"/>
      <c r="W104" s="1"/>
      <c r="X104" s="1"/>
      <c r="Y104" s="1"/>
      <c r="Z104" s="2"/>
    </row>
    <row r="105" spans="1:26" ht="15.75" customHeight="1">
      <c r="A105" s="1"/>
      <c r="B105" s="29"/>
      <c r="C105" s="1"/>
      <c r="D105" s="29"/>
      <c r="E105" s="1"/>
      <c r="F105" s="1"/>
      <c r="G105" s="1"/>
      <c r="H105" s="1"/>
      <c r="I105" s="1"/>
      <c r="J105" s="1"/>
      <c r="K105" s="1"/>
      <c r="L105" s="1"/>
      <c r="M105" s="1"/>
      <c r="N105" s="1"/>
      <c r="O105" s="1"/>
      <c r="P105" s="1"/>
      <c r="Q105" s="1"/>
      <c r="R105" s="1"/>
      <c r="S105" s="1"/>
      <c r="T105" s="1"/>
      <c r="U105" s="1"/>
      <c r="V105" s="1"/>
      <c r="W105" s="1"/>
      <c r="X105" s="1"/>
      <c r="Y105" s="1"/>
      <c r="Z105" s="2"/>
    </row>
    <row r="106" spans="1:26" ht="15.75" customHeight="1">
      <c r="A106" s="1"/>
      <c r="B106" s="29"/>
      <c r="C106" s="1"/>
      <c r="D106" s="29"/>
      <c r="E106" s="1"/>
      <c r="F106" s="1"/>
      <c r="G106" s="1"/>
      <c r="H106" s="1"/>
      <c r="I106" s="1"/>
      <c r="J106" s="1"/>
      <c r="K106" s="1"/>
      <c r="L106" s="1"/>
      <c r="M106" s="1"/>
      <c r="N106" s="1"/>
      <c r="O106" s="1"/>
      <c r="P106" s="1"/>
      <c r="Q106" s="1"/>
      <c r="R106" s="1"/>
      <c r="S106" s="1"/>
      <c r="T106" s="1"/>
      <c r="U106" s="1"/>
      <c r="V106" s="1"/>
      <c r="W106" s="1"/>
      <c r="X106" s="1"/>
      <c r="Y106" s="1"/>
      <c r="Z106" s="2"/>
    </row>
    <row r="107" spans="1:26" ht="15.75" customHeight="1">
      <c r="A107" s="1"/>
      <c r="B107" s="29"/>
      <c r="C107" s="1"/>
      <c r="D107" s="29"/>
      <c r="E107" s="1"/>
      <c r="F107" s="1"/>
      <c r="G107" s="1"/>
      <c r="H107" s="1"/>
      <c r="I107" s="1"/>
      <c r="J107" s="1"/>
      <c r="K107" s="1"/>
      <c r="L107" s="1"/>
      <c r="M107" s="1"/>
      <c r="N107" s="1"/>
      <c r="O107" s="1"/>
      <c r="P107" s="1"/>
      <c r="Q107" s="1"/>
      <c r="R107" s="1"/>
      <c r="S107" s="1"/>
      <c r="T107" s="1"/>
      <c r="U107" s="1"/>
      <c r="V107" s="1"/>
      <c r="W107" s="1"/>
      <c r="X107" s="1"/>
      <c r="Y107" s="1"/>
      <c r="Z107" s="2"/>
    </row>
    <row r="108" spans="1:26" ht="15.75" customHeight="1">
      <c r="A108" s="1"/>
      <c r="B108" s="29"/>
      <c r="C108" s="1"/>
      <c r="D108" s="29"/>
      <c r="E108" s="1"/>
      <c r="F108" s="1"/>
      <c r="G108" s="1"/>
      <c r="H108" s="1"/>
      <c r="I108" s="1"/>
      <c r="J108" s="1"/>
      <c r="K108" s="1"/>
      <c r="L108" s="1"/>
      <c r="M108" s="1"/>
      <c r="N108" s="1"/>
      <c r="O108" s="1"/>
      <c r="P108" s="1"/>
      <c r="Q108" s="1"/>
      <c r="R108" s="1"/>
      <c r="S108" s="1"/>
      <c r="T108" s="1"/>
      <c r="U108" s="1"/>
      <c r="V108" s="1"/>
      <c r="W108" s="1"/>
      <c r="X108" s="1"/>
      <c r="Y108" s="1"/>
      <c r="Z108" s="2"/>
    </row>
    <row r="109" spans="1:26" ht="15.75" customHeight="1">
      <c r="A109" s="1"/>
      <c r="B109" s="29"/>
      <c r="C109" s="1"/>
      <c r="D109" s="29"/>
      <c r="E109" s="1"/>
      <c r="F109" s="1"/>
      <c r="G109" s="1"/>
      <c r="H109" s="1"/>
      <c r="I109" s="1"/>
      <c r="J109" s="1"/>
      <c r="K109" s="1"/>
      <c r="L109" s="1"/>
      <c r="M109" s="1"/>
      <c r="N109" s="1"/>
      <c r="O109" s="1"/>
      <c r="P109" s="1"/>
      <c r="Q109" s="1"/>
      <c r="R109" s="1"/>
      <c r="S109" s="1"/>
      <c r="T109" s="1"/>
      <c r="U109" s="1"/>
      <c r="V109" s="1"/>
      <c r="W109" s="1"/>
      <c r="X109" s="1"/>
      <c r="Y109" s="1"/>
      <c r="Z109" s="2"/>
    </row>
    <row r="110" spans="1:26" ht="15.75" customHeight="1">
      <c r="A110" s="1"/>
      <c r="B110" s="29"/>
      <c r="C110" s="1"/>
      <c r="D110" s="29"/>
      <c r="E110" s="1"/>
      <c r="F110" s="1"/>
      <c r="G110" s="1"/>
      <c r="H110" s="1"/>
      <c r="I110" s="1"/>
      <c r="J110" s="1"/>
      <c r="K110" s="1"/>
      <c r="L110" s="1"/>
      <c r="M110" s="1"/>
      <c r="N110" s="1"/>
      <c r="O110" s="1"/>
      <c r="P110" s="1"/>
      <c r="Q110" s="1"/>
      <c r="R110" s="1"/>
      <c r="S110" s="1"/>
      <c r="T110" s="1"/>
      <c r="U110" s="1"/>
      <c r="V110" s="1"/>
      <c r="W110" s="1"/>
      <c r="X110" s="1"/>
      <c r="Y110" s="1"/>
      <c r="Z110" s="2"/>
    </row>
    <row r="111" spans="1:26" ht="15.75" customHeight="1">
      <c r="A111" s="1"/>
      <c r="B111" s="29"/>
      <c r="C111" s="1"/>
      <c r="D111" s="29"/>
      <c r="E111" s="1"/>
      <c r="F111" s="1"/>
      <c r="G111" s="1"/>
      <c r="H111" s="1"/>
      <c r="I111" s="1"/>
      <c r="J111" s="1"/>
      <c r="K111" s="1"/>
      <c r="L111" s="1"/>
      <c r="M111" s="1"/>
      <c r="N111" s="1"/>
      <c r="O111" s="1"/>
      <c r="P111" s="1"/>
      <c r="Q111" s="1"/>
      <c r="R111" s="1"/>
      <c r="S111" s="1"/>
      <c r="T111" s="1"/>
      <c r="U111" s="1"/>
      <c r="V111" s="1"/>
      <c r="W111" s="1"/>
      <c r="X111" s="1"/>
      <c r="Y111" s="1"/>
      <c r="Z111" s="2"/>
    </row>
    <row r="112" spans="1:26" ht="15.75" customHeight="1">
      <c r="A112" s="1"/>
      <c r="B112" s="29"/>
      <c r="C112" s="1"/>
      <c r="D112" s="29"/>
      <c r="E112" s="1"/>
      <c r="F112" s="1"/>
      <c r="G112" s="1"/>
      <c r="H112" s="1"/>
      <c r="I112" s="1"/>
      <c r="J112" s="1"/>
      <c r="K112" s="1"/>
      <c r="L112" s="1"/>
      <c r="M112" s="1"/>
      <c r="N112" s="1"/>
      <c r="O112" s="1"/>
      <c r="P112" s="1"/>
      <c r="Q112" s="1"/>
      <c r="R112" s="1"/>
      <c r="S112" s="1"/>
      <c r="T112" s="1"/>
      <c r="U112" s="1"/>
      <c r="V112" s="1"/>
      <c r="W112" s="1"/>
      <c r="X112" s="1"/>
      <c r="Y112" s="1"/>
      <c r="Z112" s="2"/>
    </row>
    <row r="113" spans="1:26" ht="15.75" customHeight="1">
      <c r="A113" s="1"/>
      <c r="B113" s="29"/>
      <c r="C113" s="1"/>
      <c r="D113" s="29"/>
      <c r="E113" s="1"/>
      <c r="F113" s="1"/>
      <c r="G113" s="1"/>
      <c r="H113" s="1"/>
      <c r="I113" s="1"/>
      <c r="J113" s="1"/>
      <c r="K113" s="1"/>
      <c r="L113" s="1"/>
      <c r="M113" s="1"/>
      <c r="N113" s="1"/>
      <c r="O113" s="1"/>
      <c r="P113" s="1"/>
      <c r="Q113" s="1"/>
      <c r="R113" s="1"/>
      <c r="S113" s="1"/>
      <c r="T113" s="1"/>
      <c r="U113" s="1"/>
      <c r="V113" s="1"/>
      <c r="W113" s="1"/>
      <c r="X113" s="1"/>
      <c r="Y113" s="1"/>
      <c r="Z113" s="2"/>
    </row>
    <row r="114" spans="1:26" ht="15.75" customHeight="1">
      <c r="A114" s="1"/>
      <c r="B114" s="29"/>
      <c r="C114" s="1"/>
      <c r="D114" s="29"/>
      <c r="E114" s="1"/>
      <c r="F114" s="1"/>
      <c r="G114" s="1"/>
      <c r="H114" s="1"/>
      <c r="I114" s="1"/>
      <c r="J114" s="1"/>
      <c r="K114" s="1"/>
      <c r="L114" s="1"/>
      <c r="M114" s="1"/>
      <c r="N114" s="1"/>
      <c r="O114" s="1"/>
      <c r="P114" s="1"/>
      <c r="Q114" s="1"/>
      <c r="R114" s="1"/>
      <c r="S114" s="1"/>
      <c r="T114" s="1"/>
      <c r="U114" s="1"/>
      <c r="V114" s="1"/>
      <c r="W114" s="1"/>
      <c r="X114" s="1"/>
      <c r="Y114" s="1"/>
      <c r="Z114" s="2"/>
    </row>
    <row r="115" spans="1:26" ht="15.75" customHeight="1">
      <c r="A115" s="1"/>
      <c r="B115" s="29"/>
      <c r="C115" s="1"/>
      <c r="D115" s="29"/>
      <c r="E115" s="1"/>
      <c r="F115" s="1"/>
      <c r="G115" s="1"/>
      <c r="H115" s="1"/>
      <c r="I115" s="1"/>
      <c r="J115" s="1"/>
      <c r="K115" s="1"/>
      <c r="L115" s="1"/>
      <c r="M115" s="1"/>
      <c r="N115" s="1"/>
      <c r="O115" s="1"/>
      <c r="P115" s="1"/>
      <c r="Q115" s="1"/>
      <c r="R115" s="1"/>
      <c r="S115" s="1"/>
      <c r="T115" s="1"/>
      <c r="U115" s="1"/>
      <c r="V115" s="1"/>
      <c r="W115" s="1"/>
      <c r="X115" s="1"/>
      <c r="Y115" s="1"/>
      <c r="Z115" s="2"/>
    </row>
    <row r="116" spans="1:26" ht="15.75" customHeight="1">
      <c r="A116" s="1"/>
      <c r="B116" s="29"/>
      <c r="C116" s="1"/>
      <c r="D116" s="29"/>
      <c r="E116" s="1"/>
      <c r="F116" s="1"/>
      <c r="G116" s="1"/>
      <c r="H116" s="1"/>
      <c r="I116" s="1"/>
      <c r="J116" s="1"/>
      <c r="K116" s="1"/>
      <c r="L116" s="1"/>
      <c r="M116" s="1"/>
      <c r="N116" s="1"/>
      <c r="O116" s="1"/>
      <c r="P116" s="1"/>
      <c r="Q116" s="1"/>
      <c r="R116" s="1"/>
      <c r="S116" s="1"/>
      <c r="T116" s="1"/>
      <c r="U116" s="1"/>
      <c r="V116" s="1"/>
      <c r="W116" s="1"/>
      <c r="X116" s="1"/>
      <c r="Y116" s="1"/>
      <c r="Z116" s="2"/>
    </row>
    <row r="117" spans="1:26" ht="15.75" customHeight="1">
      <c r="A117" s="1"/>
      <c r="B117" s="29"/>
      <c r="C117" s="1"/>
      <c r="D117" s="29"/>
      <c r="E117" s="1"/>
      <c r="F117" s="1"/>
      <c r="G117" s="1"/>
      <c r="H117" s="1"/>
      <c r="I117" s="1"/>
      <c r="J117" s="1"/>
      <c r="K117" s="1"/>
      <c r="L117" s="1"/>
      <c r="M117" s="1"/>
      <c r="N117" s="1"/>
      <c r="O117" s="1"/>
      <c r="P117" s="1"/>
      <c r="Q117" s="1"/>
      <c r="R117" s="1"/>
      <c r="S117" s="1"/>
      <c r="T117" s="1"/>
      <c r="U117" s="1"/>
      <c r="V117" s="1"/>
      <c r="W117" s="1"/>
      <c r="X117" s="1"/>
      <c r="Y117" s="1"/>
      <c r="Z117" s="2"/>
    </row>
    <row r="118" spans="1:26" ht="15.75" customHeight="1">
      <c r="A118" s="1"/>
      <c r="B118" s="29"/>
      <c r="C118" s="1"/>
      <c r="D118" s="29"/>
      <c r="E118" s="1"/>
      <c r="F118" s="1"/>
      <c r="G118" s="1"/>
      <c r="H118" s="1"/>
      <c r="I118" s="1"/>
      <c r="J118" s="1"/>
      <c r="K118" s="1"/>
      <c r="L118" s="1"/>
      <c r="M118" s="1"/>
      <c r="N118" s="1"/>
      <c r="O118" s="1"/>
      <c r="P118" s="1"/>
      <c r="Q118" s="1"/>
      <c r="R118" s="1"/>
      <c r="S118" s="1"/>
      <c r="T118" s="1"/>
      <c r="U118" s="1"/>
      <c r="V118" s="1"/>
      <c r="W118" s="1"/>
      <c r="X118" s="1"/>
      <c r="Y118" s="1"/>
      <c r="Z118" s="2"/>
    </row>
    <row r="119" spans="1:26" ht="15.75" customHeight="1">
      <c r="A119" s="1"/>
      <c r="B119" s="29"/>
      <c r="C119" s="1"/>
      <c r="D119" s="29"/>
      <c r="E119" s="1"/>
      <c r="F119" s="1"/>
      <c r="G119" s="1"/>
      <c r="H119" s="1"/>
      <c r="I119" s="1"/>
      <c r="J119" s="1"/>
      <c r="K119" s="1"/>
      <c r="L119" s="1"/>
      <c r="M119" s="1"/>
      <c r="N119" s="1"/>
      <c r="O119" s="1"/>
      <c r="P119" s="1"/>
      <c r="Q119" s="1"/>
      <c r="R119" s="1"/>
      <c r="S119" s="1"/>
      <c r="T119" s="1"/>
      <c r="U119" s="1"/>
      <c r="V119" s="1"/>
      <c r="W119" s="1"/>
      <c r="X119" s="1"/>
      <c r="Y119" s="1"/>
      <c r="Z119" s="2"/>
    </row>
    <row r="120" spans="1:26" ht="15.75" customHeight="1">
      <c r="A120" s="1"/>
      <c r="B120" s="29"/>
      <c r="C120" s="1"/>
      <c r="D120" s="29"/>
      <c r="E120" s="1"/>
      <c r="F120" s="1"/>
      <c r="G120" s="1"/>
      <c r="H120" s="1"/>
      <c r="I120" s="1"/>
      <c r="J120" s="1"/>
      <c r="K120" s="1"/>
      <c r="L120" s="1"/>
      <c r="M120" s="1"/>
      <c r="N120" s="1"/>
      <c r="O120" s="1"/>
      <c r="P120" s="1"/>
      <c r="Q120" s="1"/>
      <c r="R120" s="1"/>
      <c r="S120" s="1"/>
      <c r="T120" s="1"/>
      <c r="U120" s="1"/>
      <c r="V120" s="1"/>
      <c r="W120" s="1"/>
      <c r="X120" s="1"/>
      <c r="Y120" s="1"/>
      <c r="Z120" s="2"/>
    </row>
    <row r="121" spans="1:26" ht="15.75" customHeight="1">
      <c r="A121" s="1"/>
      <c r="B121" s="29"/>
      <c r="C121" s="1"/>
      <c r="D121" s="29"/>
      <c r="E121" s="1"/>
      <c r="F121" s="1"/>
      <c r="G121" s="1"/>
      <c r="H121" s="1"/>
      <c r="I121" s="1"/>
      <c r="J121" s="1"/>
      <c r="K121" s="1"/>
      <c r="L121" s="1"/>
      <c r="M121" s="1"/>
      <c r="N121" s="1"/>
      <c r="O121" s="1"/>
      <c r="P121" s="1"/>
      <c r="Q121" s="1"/>
      <c r="R121" s="1"/>
      <c r="S121" s="1"/>
      <c r="T121" s="1"/>
      <c r="U121" s="1"/>
      <c r="V121" s="1"/>
      <c r="W121" s="1"/>
      <c r="X121" s="1"/>
      <c r="Y121" s="1"/>
      <c r="Z121" s="2"/>
    </row>
    <row r="122" spans="1:26" ht="15.75" customHeight="1">
      <c r="A122" s="1"/>
      <c r="B122" s="29"/>
      <c r="C122" s="1"/>
      <c r="D122" s="29"/>
      <c r="E122" s="1"/>
      <c r="F122" s="1"/>
      <c r="G122" s="1"/>
      <c r="H122" s="1"/>
      <c r="I122" s="1"/>
      <c r="J122" s="1"/>
      <c r="K122" s="1"/>
      <c r="L122" s="1"/>
      <c r="M122" s="1"/>
      <c r="N122" s="1"/>
      <c r="O122" s="1"/>
      <c r="P122" s="1"/>
      <c r="Q122" s="1"/>
      <c r="R122" s="1"/>
      <c r="S122" s="1"/>
      <c r="T122" s="1"/>
      <c r="U122" s="1"/>
      <c r="V122" s="1"/>
      <c r="W122" s="1"/>
      <c r="X122" s="1"/>
      <c r="Y122" s="1"/>
      <c r="Z122" s="2"/>
    </row>
    <row r="123" spans="1:26" ht="15.75" customHeight="1">
      <c r="A123" s="1"/>
      <c r="B123" s="29"/>
      <c r="C123" s="1"/>
      <c r="D123" s="29"/>
      <c r="E123" s="1"/>
      <c r="F123" s="1"/>
      <c r="G123" s="1"/>
      <c r="H123" s="1"/>
      <c r="I123" s="1"/>
      <c r="J123" s="1"/>
      <c r="K123" s="1"/>
      <c r="L123" s="1"/>
      <c r="M123" s="1"/>
      <c r="N123" s="1"/>
      <c r="O123" s="1"/>
      <c r="P123" s="1"/>
      <c r="Q123" s="1"/>
      <c r="R123" s="1"/>
      <c r="S123" s="1"/>
      <c r="T123" s="1"/>
      <c r="U123" s="1"/>
      <c r="V123" s="1"/>
      <c r="W123" s="1"/>
      <c r="X123" s="1"/>
      <c r="Y123" s="1"/>
      <c r="Z123" s="2"/>
    </row>
    <row r="124" spans="1:26" ht="15.75" customHeight="1">
      <c r="A124" s="1"/>
      <c r="B124" s="29"/>
      <c r="C124" s="1"/>
      <c r="D124" s="29"/>
      <c r="E124" s="1"/>
      <c r="F124" s="1"/>
      <c r="G124" s="1"/>
      <c r="H124" s="1"/>
      <c r="I124" s="1"/>
      <c r="J124" s="1"/>
      <c r="K124" s="1"/>
      <c r="L124" s="1"/>
      <c r="M124" s="1"/>
      <c r="N124" s="1"/>
      <c r="O124" s="1"/>
      <c r="P124" s="1"/>
      <c r="Q124" s="1"/>
      <c r="R124" s="1"/>
      <c r="S124" s="1"/>
      <c r="T124" s="1"/>
      <c r="U124" s="1"/>
      <c r="V124" s="1"/>
      <c r="W124" s="1"/>
      <c r="X124" s="1"/>
      <c r="Y124" s="1"/>
      <c r="Z124" s="2"/>
    </row>
    <row r="125" spans="1:26" ht="15.75" customHeight="1">
      <c r="A125" s="1"/>
      <c r="B125" s="29"/>
      <c r="C125" s="1"/>
      <c r="D125" s="29"/>
      <c r="E125" s="1"/>
      <c r="F125" s="1"/>
      <c r="G125" s="1"/>
      <c r="H125" s="1"/>
      <c r="I125" s="1"/>
      <c r="J125" s="1"/>
      <c r="K125" s="1"/>
      <c r="L125" s="1"/>
      <c r="M125" s="1"/>
      <c r="N125" s="1"/>
      <c r="O125" s="1"/>
      <c r="P125" s="1"/>
      <c r="Q125" s="1"/>
      <c r="R125" s="1"/>
      <c r="S125" s="1"/>
      <c r="T125" s="1"/>
      <c r="U125" s="1"/>
      <c r="V125" s="1"/>
      <c r="W125" s="1"/>
      <c r="X125" s="1"/>
      <c r="Y125" s="1"/>
      <c r="Z125" s="2"/>
    </row>
    <row r="126" spans="1:26" ht="15.75" customHeight="1">
      <c r="A126" s="1"/>
      <c r="B126" s="29"/>
      <c r="C126" s="1"/>
      <c r="D126" s="29"/>
      <c r="E126" s="1"/>
      <c r="F126" s="1"/>
      <c r="G126" s="1"/>
      <c r="H126" s="1"/>
      <c r="I126" s="1"/>
      <c r="J126" s="1"/>
      <c r="K126" s="1"/>
      <c r="L126" s="1"/>
      <c r="M126" s="1"/>
      <c r="N126" s="1"/>
      <c r="O126" s="1"/>
      <c r="P126" s="1"/>
      <c r="Q126" s="1"/>
      <c r="R126" s="1"/>
      <c r="S126" s="1"/>
      <c r="T126" s="1"/>
      <c r="U126" s="1"/>
      <c r="V126" s="1"/>
      <c r="W126" s="1"/>
      <c r="X126" s="1"/>
      <c r="Y126" s="1"/>
      <c r="Z126" s="2"/>
    </row>
    <row r="127" spans="1:26" ht="15.75" customHeight="1">
      <c r="A127" s="1"/>
      <c r="B127" s="29"/>
      <c r="C127" s="1"/>
      <c r="D127" s="29"/>
      <c r="E127" s="1"/>
      <c r="F127" s="1"/>
      <c r="G127" s="1"/>
      <c r="H127" s="1"/>
      <c r="I127" s="1"/>
      <c r="J127" s="1"/>
      <c r="K127" s="1"/>
      <c r="L127" s="1"/>
      <c r="M127" s="1"/>
      <c r="N127" s="1"/>
      <c r="O127" s="1"/>
      <c r="P127" s="1"/>
      <c r="Q127" s="1"/>
      <c r="R127" s="1"/>
      <c r="S127" s="1"/>
      <c r="T127" s="1"/>
      <c r="U127" s="1"/>
      <c r="V127" s="1"/>
      <c r="W127" s="1"/>
      <c r="X127" s="1"/>
      <c r="Y127" s="1"/>
      <c r="Z127" s="2"/>
    </row>
    <row r="128" spans="1:26" ht="15.75" customHeight="1">
      <c r="A128" s="1"/>
      <c r="B128" s="29"/>
      <c r="C128" s="1"/>
      <c r="D128" s="29"/>
      <c r="E128" s="1"/>
      <c r="F128" s="1"/>
      <c r="G128" s="1"/>
      <c r="H128" s="1"/>
      <c r="I128" s="1"/>
      <c r="J128" s="1"/>
      <c r="K128" s="1"/>
      <c r="L128" s="1"/>
      <c r="M128" s="1"/>
      <c r="N128" s="1"/>
      <c r="O128" s="1"/>
      <c r="P128" s="1"/>
      <c r="Q128" s="1"/>
      <c r="R128" s="1"/>
      <c r="S128" s="1"/>
      <c r="T128" s="1"/>
      <c r="U128" s="1"/>
      <c r="V128" s="1"/>
      <c r="W128" s="1"/>
      <c r="X128" s="1"/>
      <c r="Y128" s="1"/>
      <c r="Z128" s="2"/>
    </row>
    <row r="129" spans="1:26" ht="15.75" customHeight="1">
      <c r="A129" s="1"/>
      <c r="B129" s="29"/>
      <c r="C129" s="1"/>
      <c r="D129" s="29"/>
      <c r="E129" s="1"/>
      <c r="F129" s="1"/>
      <c r="G129" s="1"/>
      <c r="H129" s="1"/>
      <c r="I129" s="1"/>
      <c r="J129" s="1"/>
      <c r="K129" s="1"/>
      <c r="L129" s="1"/>
      <c r="M129" s="1"/>
      <c r="N129" s="1"/>
      <c r="O129" s="1"/>
      <c r="P129" s="1"/>
      <c r="Q129" s="1"/>
      <c r="R129" s="1"/>
      <c r="S129" s="1"/>
      <c r="T129" s="1"/>
      <c r="U129" s="1"/>
      <c r="V129" s="1"/>
      <c r="W129" s="1"/>
      <c r="X129" s="1"/>
      <c r="Y129" s="1"/>
      <c r="Z129" s="2"/>
    </row>
    <row r="130" spans="1:26" ht="15.75" customHeight="1">
      <c r="A130" s="1"/>
      <c r="B130" s="29"/>
      <c r="C130" s="1"/>
      <c r="D130" s="29"/>
      <c r="E130" s="1"/>
      <c r="F130" s="1"/>
      <c r="G130" s="1"/>
      <c r="H130" s="1"/>
      <c r="I130" s="1"/>
      <c r="J130" s="1"/>
      <c r="K130" s="1"/>
      <c r="L130" s="1"/>
      <c r="M130" s="1"/>
      <c r="N130" s="1"/>
      <c r="O130" s="1"/>
      <c r="P130" s="1"/>
      <c r="Q130" s="1"/>
      <c r="R130" s="1"/>
      <c r="S130" s="1"/>
      <c r="T130" s="1"/>
      <c r="U130" s="1"/>
      <c r="V130" s="1"/>
      <c r="W130" s="1"/>
      <c r="X130" s="1"/>
      <c r="Y130" s="1"/>
      <c r="Z130" s="2"/>
    </row>
    <row r="131" spans="1:26" ht="15.75" customHeight="1">
      <c r="A131" s="1"/>
      <c r="B131" s="29"/>
      <c r="C131" s="1"/>
      <c r="D131" s="29"/>
      <c r="E131" s="1"/>
      <c r="F131" s="1"/>
      <c r="G131" s="1"/>
      <c r="H131" s="1"/>
      <c r="I131" s="1"/>
      <c r="J131" s="1"/>
      <c r="K131" s="1"/>
      <c r="L131" s="1"/>
      <c r="M131" s="1"/>
      <c r="N131" s="1"/>
      <c r="O131" s="1"/>
      <c r="P131" s="1"/>
      <c r="Q131" s="1"/>
      <c r="R131" s="1"/>
      <c r="S131" s="1"/>
      <c r="T131" s="1"/>
      <c r="U131" s="1"/>
      <c r="V131" s="1"/>
      <c r="W131" s="1"/>
      <c r="X131" s="1"/>
      <c r="Y131" s="1"/>
      <c r="Z131" s="2"/>
    </row>
    <row r="132" spans="1:26" ht="15.75" customHeight="1">
      <c r="A132" s="1"/>
      <c r="B132" s="29"/>
      <c r="C132" s="1"/>
      <c r="D132" s="29"/>
      <c r="E132" s="1"/>
      <c r="F132" s="1"/>
      <c r="G132" s="1"/>
      <c r="H132" s="1"/>
      <c r="I132" s="1"/>
      <c r="J132" s="1"/>
      <c r="K132" s="1"/>
      <c r="L132" s="1"/>
      <c r="M132" s="1"/>
      <c r="N132" s="1"/>
      <c r="O132" s="1"/>
      <c r="P132" s="1"/>
      <c r="Q132" s="1"/>
      <c r="R132" s="1"/>
      <c r="S132" s="1"/>
      <c r="T132" s="1"/>
      <c r="U132" s="1"/>
      <c r="V132" s="1"/>
      <c r="W132" s="1"/>
      <c r="X132" s="1"/>
      <c r="Y132" s="1"/>
      <c r="Z132" s="2"/>
    </row>
    <row r="133" spans="1:26" ht="15.75" customHeight="1">
      <c r="A133" s="1"/>
      <c r="B133" s="29"/>
      <c r="C133" s="1"/>
      <c r="D133" s="29"/>
      <c r="E133" s="1"/>
      <c r="F133" s="1"/>
      <c r="G133" s="1"/>
      <c r="H133" s="1"/>
      <c r="I133" s="1"/>
      <c r="J133" s="1"/>
      <c r="K133" s="1"/>
      <c r="L133" s="1"/>
      <c r="M133" s="1"/>
      <c r="N133" s="1"/>
      <c r="O133" s="1"/>
      <c r="P133" s="1"/>
      <c r="Q133" s="1"/>
      <c r="R133" s="1"/>
      <c r="S133" s="1"/>
      <c r="T133" s="1"/>
      <c r="U133" s="1"/>
      <c r="V133" s="1"/>
      <c r="W133" s="1"/>
      <c r="X133" s="1"/>
      <c r="Y133" s="1"/>
      <c r="Z133" s="2"/>
    </row>
    <row r="134" spans="1:26" ht="15.75" customHeight="1">
      <c r="A134" s="1"/>
      <c r="B134" s="29"/>
      <c r="C134" s="1"/>
      <c r="D134" s="29"/>
      <c r="E134" s="1"/>
      <c r="F134" s="1"/>
      <c r="G134" s="1"/>
      <c r="H134" s="1"/>
      <c r="I134" s="1"/>
      <c r="J134" s="1"/>
      <c r="K134" s="1"/>
      <c r="L134" s="1"/>
      <c r="M134" s="1"/>
      <c r="N134" s="1"/>
      <c r="O134" s="1"/>
      <c r="P134" s="1"/>
      <c r="Q134" s="1"/>
      <c r="R134" s="1"/>
      <c r="S134" s="1"/>
      <c r="T134" s="1"/>
      <c r="U134" s="1"/>
      <c r="V134" s="1"/>
      <c r="W134" s="1"/>
      <c r="X134" s="1"/>
      <c r="Y134" s="1"/>
      <c r="Z134" s="2"/>
    </row>
    <row r="135" spans="1:26" ht="15.75" customHeight="1">
      <c r="A135" s="1"/>
      <c r="B135" s="29"/>
      <c r="C135" s="1"/>
      <c r="D135" s="29"/>
      <c r="E135" s="1"/>
      <c r="F135" s="1"/>
      <c r="G135" s="1"/>
      <c r="H135" s="1"/>
      <c r="I135" s="1"/>
      <c r="J135" s="1"/>
      <c r="K135" s="1"/>
      <c r="L135" s="1"/>
      <c r="M135" s="1"/>
      <c r="N135" s="1"/>
      <c r="O135" s="1"/>
      <c r="P135" s="1"/>
      <c r="Q135" s="1"/>
      <c r="R135" s="1"/>
      <c r="S135" s="1"/>
      <c r="T135" s="1"/>
      <c r="U135" s="1"/>
      <c r="V135" s="1"/>
      <c r="W135" s="1"/>
      <c r="X135" s="1"/>
      <c r="Y135" s="1"/>
      <c r="Z135" s="2"/>
    </row>
    <row r="136" spans="1:26" ht="15.75" customHeight="1">
      <c r="A136" s="1"/>
      <c r="B136" s="29"/>
      <c r="C136" s="1"/>
      <c r="D136" s="29"/>
      <c r="E136" s="1"/>
      <c r="F136" s="1"/>
      <c r="G136" s="1"/>
      <c r="H136" s="1"/>
      <c r="I136" s="1"/>
      <c r="J136" s="1"/>
      <c r="K136" s="1"/>
      <c r="L136" s="1"/>
      <c r="M136" s="1"/>
      <c r="N136" s="1"/>
      <c r="O136" s="1"/>
      <c r="P136" s="1"/>
      <c r="Q136" s="1"/>
      <c r="R136" s="1"/>
      <c r="S136" s="1"/>
      <c r="T136" s="1"/>
      <c r="U136" s="1"/>
      <c r="V136" s="1"/>
      <c r="W136" s="1"/>
      <c r="X136" s="1"/>
      <c r="Y136" s="1"/>
      <c r="Z136" s="2"/>
    </row>
    <row r="137" spans="1:26" ht="15.75" customHeight="1">
      <c r="A137" s="1"/>
      <c r="B137" s="29"/>
      <c r="C137" s="1"/>
      <c r="D137" s="29"/>
      <c r="E137" s="1"/>
      <c r="F137" s="1"/>
      <c r="G137" s="1"/>
      <c r="H137" s="1"/>
      <c r="I137" s="1"/>
      <c r="J137" s="1"/>
      <c r="K137" s="1"/>
      <c r="L137" s="1"/>
      <c r="M137" s="1"/>
      <c r="N137" s="1"/>
      <c r="O137" s="1"/>
      <c r="P137" s="1"/>
      <c r="Q137" s="1"/>
      <c r="R137" s="1"/>
      <c r="S137" s="1"/>
      <c r="T137" s="1"/>
      <c r="U137" s="1"/>
      <c r="V137" s="1"/>
      <c r="W137" s="1"/>
      <c r="X137" s="1"/>
      <c r="Y137" s="1"/>
      <c r="Z137" s="2"/>
    </row>
    <row r="138" spans="1:26" ht="15.75" customHeight="1">
      <c r="A138" s="1"/>
      <c r="B138" s="29"/>
      <c r="C138" s="1"/>
      <c r="D138" s="29"/>
      <c r="E138" s="1"/>
      <c r="F138" s="1"/>
      <c r="G138" s="1"/>
      <c r="H138" s="1"/>
      <c r="I138" s="1"/>
      <c r="J138" s="1"/>
      <c r="K138" s="1"/>
      <c r="L138" s="1"/>
      <c r="M138" s="1"/>
      <c r="N138" s="1"/>
      <c r="O138" s="1"/>
      <c r="P138" s="1"/>
      <c r="Q138" s="1"/>
      <c r="R138" s="1"/>
      <c r="S138" s="1"/>
      <c r="T138" s="1"/>
      <c r="U138" s="1"/>
      <c r="V138" s="1"/>
      <c r="W138" s="1"/>
      <c r="X138" s="1"/>
      <c r="Y138" s="1"/>
      <c r="Z138" s="2"/>
    </row>
    <row r="139" spans="1:26" ht="15.75" customHeight="1">
      <c r="A139" s="1"/>
      <c r="B139" s="29"/>
      <c r="C139" s="1"/>
      <c r="D139" s="29"/>
      <c r="E139" s="1"/>
      <c r="F139" s="1"/>
      <c r="G139" s="1"/>
      <c r="H139" s="1"/>
      <c r="I139" s="1"/>
      <c r="J139" s="1"/>
      <c r="K139" s="1"/>
      <c r="L139" s="1"/>
      <c r="M139" s="1"/>
      <c r="N139" s="1"/>
      <c r="O139" s="1"/>
      <c r="P139" s="1"/>
      <c r="Q139" s="1"/>
      <c r="R139" s="1"/>
      <c r="S139" s="1"/>
      <c r="T139" s="1"/>
      <c r="U139" s="1"/>
      <c r="V139" s="1"/>
      <c r="W139" s="1"/>
      <c r="X139" s="1"/>
      <c r="Y139" s="1"/>
      <c r="Z139" s="2"/>
    </row>
    <row r="140" spans="1:26" ht="15.75" customHeight="1">
      <c r="A140" s="1"/>
      <c r="B140" s="29"/>
      <c r="C140" s="1"/>
      <c r="D140" s="29"/>
      <c r="E140" s="1"/>
      <c r="F140" s="1"/>
      <c r="G140" s="1"/>
      <c r="H140" s="1"/>
      <c r="I140" s="1"/>
      <c r="J140" s="1"/>
      <c r="K140" s="1"/>
      <c r="L140" s="1"/>
      <c r="M140" s="1"/>
      <c r="N140" s="1"/>
      <c r="O140" s="1"/>
      <c r="P140" s="1"/>
      <c r="Q140" s="1"/>
      <c r="R140" s="1"/>
      <c r="S140" s="1"/>
      <c r="T140" s="1"/>
      <c r="U140" s="1"/>
      <c r="V140" s="1"/>
      <c r="W140" s="1"/>
      <c r="X140" s="1"/>
      <c r="Y140" s="1"/>
      <c r="Z140" s="2"/>
    </row>
    <row r="141" spans="1:26" ht="15.75" customHeight="1">
      <c r="A141" s="1"/>
      <c r="B141" s="29"/>
      <c r="C141" s="1"/>
      <c r="D141" s="29"/>
      <c r="E141" s="1"/>
      <c r="F141" s="1"/>
      <c r="G141" s="1"/>
      <c r="H141" s="1"/>
      <c r="I141" s="1"/>
      <c r="J141" s="1"/>
      <c r="K141" s="1"/>
      <c r="L141" s="1"/>
      <c r="M141" s="1"/>
      <c r="N141" s="1"/>
      <c r="O141" s="1"/>
      <c r="P141" s="1"/>
      <c r="Q141" s="1"/>
      <c r="R141" s="1"/>
      <c r="S141" s="1"/>
      <c r="T141" s="1"/>
      <c r="U141" s="1"/>
      <c r="V141" s="1"/>
      <c r="W141" s="1"/>
      <c r="X141" s="1"/>
      <c r="Y141" s="1"/>
      <c r="Z141" s="2"/>
    </row>
    <row r="142" spans="1:26" ht="15.75" customHeight="1">
      <c r="A142" s="1"/>
      <c r="B142" s="29"/>
      <c r="C142" s="1"/>
      <c r="D142" s="29"/>
      <c r="E142" s="1"/>
      <c r="F142" s="1"/>
      <c r="G142" s="1"/>
      <c r="H142" s="1"/>
      <c r="I142" s="1"/>
      <c r="J142" s="1"/>
      <c r="K142" s="1"/>
      <c r="L142" s="1"/>
      <c r="M142" s="1"/>
      <c r="N142" s="1"/>
      <c r="O142" s="1"/>
      <c r="P142" s="1"/>
      <c r="Q142" s="1"/>
      <c r="R142" s="1"/>
      <c r="S142" s="1"/>
      <c r="T142" s="1"/>
      <c r="U142" s="1"/>
      <c r="V142" s="1"/>
      <c r="W142" s="1"/>
      <c r="X142" s="1"/>
      <c r="Y142" s="1"/>
      <c r="Z142" s="2"/>
    </row>
    <row r="143" spans="1:26" ht="15.75" customHeight="1">
      <c r="A143" s="1"/>
      <c r="B143" s="29"/>
      <c r="C143" s="1"/>
      <c r="D143" s="29"/>
      <c r="E143" s="1"/>
      <c r="F143" s="1"/>
      <c r="G143" s="1"/>
      <c r="H143" s="1"/>
      <c r="I143" s="1"/>
      <c r="J143" s="1"/>
      <c r="K143" s="1"/>
      <c r="L143" s="1"/>
      <c r="M143" s="1"/>
      <c r="N143" s="1"/>
      <c r="O143" s="1"/>
      <c r="P143" s="1"/>
      <c r="Q143" s="1"/>
      <c r="R143" s="1"/>
      <c r="S143" s="1"/>
      <c r="T143" s="1"/>
      <c r="U143" s="1"/>
      <c r="V143" s="1"/>
      <c r="W143" s="1"/>
      <c r="X143" s="1"/>
      <c r="Y143" s="1"/>
      <c r="Z143" s="2"/>
    </row>
    <row r="144" spans="1:26" ht="15.75" customHeight="1">
      <c r="A144" s="1"/>
      <c r="B144" s="29"/>
      <c r="C144" s="1"/>
      <c r="D144" s="29"/>
      <c r="E144" s="1"/>
      <c r="F144" s="1"/>
      <c r="G144" s="1"/>
      <c r="H144" s="1"/>
      <c r="I144" s="1"/>
      <c r="J144" s="1"/>
      <c r="K144" s="1"/>
      <c r="L144" s="1"/>
      <c r="M144" s="1"/>
      <c r="N144" s="1"/>
      <c r="O144" s="1"/>
      <c r="P144" s="1"/>
      <c r="Q144" s="1"/>
      <c r="R144" s="1"/>
      <c r="S144" s="1"/>
      <c r="T144" s="1"/>
      <c r="U144" s="1"/>
      <c r="V144" s="1"/>
      <c r="W144" s="1"/>
      <c r="X144" s="1"/>
      <c r="Y144" s="1"/>
      <c r="Z144" s="2"/>
    </row>
    <row r="145" spans="1:26" ht="15.75" customHeight="1">
      <c r="A145" s="1"/>
      <c r="B145" s="29"/>
      <c r="C145" s="1"/>
      <c r="D145" s="29"/>
      <c r="E145" s="1"/>
      <c r="F145" s="1"/>
      <c r="G145" s="1"/>
      <c r="H145" s="1"/>
      <c r="I145" s="1"/>
      <c r="J145" s="1"/>
      <c r="K145" s="1"/>
      <c r="L145" s="1"/>
      <c r="M145" s="1"/>
      <c r="N145" s="1"/>
      <c r="O145" s="1"/>
      <c r="P145" s="1"/>
      <c r="Q145" s="1"/>
      <c r="R145" s="1"/>
      <c r="S145" s="1"/>
      <c r="T145" s="1"/>
      <c r="U145" s="1"/>
      <c r="V145" s="1"/>
      <c r="W145" s="1"/>
      <c r="X145" s="1"/>
      <c r="Y145" s="1"/>
      <c r="Z145" s="2"/>
    </row>
    <row r="146" spans="1:26" ht="15.75" customHeight="1">
      <c r="A146" s="1"/>
      <c r="B146" s="29"/>
      <c r="C146" s="1"/>
      <c r="D146" s="29"/>
      <c r="E146" s="1"/>
      <c r="F146" s="1"/>
      <c r="G146" s="1"/>
      <c r="H146" s="1"/>
      <c r="I146" s="1"/>
      <c r="J146" s="1"/>
      <c r="K146" s="1"/>
      <c r="L146" s="1"/>
      <c r="M146" s="1"/>
      <c r="N146" s="1"/>
      <c r="O146" s="1"/>
      <c r="P146" s="1"/>
      <c r="Q146" s="1"/>
      <c r="R146" s="1"/>
      <c r="S146" s="1"/>
      <c r="T146" s="1"/>
      <c r="U146" s="1"/>
      <c r="V146" s="1"/>
      <c r="W146" s="1"/>
      <c r="X146" s="1"/>
      <c r="Y146" s="1"/>
      <c r="Z146" s="2"/>
    </row>
    <row r="147" spans="1:26" ht="15.75" customHeight="1">
      <c r="A147" s="1"/>
      <c r="B147" s="29"/>
      <c r="C147" s="1"/>
      <c r="D147" s="29"/>
      <c r="E147" s="1"/>
      <c r="F147" s="1"/>
      <c r="G147" s="1"/>
      <c r="H147" s="1"/>
      <c r="I147" s="1"/>
      <c r="J147" s="1"/>
      <c r="K147" s="1"/>
      <c r="L147" s="1"/>
      <c r="M147" s="1"/>
      <c r="N147" s="1"/>
      <c r="O147" s="1"/>
      <c r="P147" s="1"/>
      <c r="Q147" s="1"/>
      <c r="R147" s="1"/>
      <c r="S147" s="1"/>
      <c r="T147" s="1"/>
      <c r="U147" s="1"/>
      <c r="V147" s="1"/>
      <c r="W147" s="1"/>
      <c r="X147" s="1"/>
      <c r="Y147" s="1"/>
      <c r="Z147" s="2"/>
    </row>
    <row r="148" spans="1:26" ht="15.75" customHeight="1">
      <c r="A148" s="1"/>
      <c r="B148" s="29"/>
      <c r="C148" s="1"/>
      <c r="D148" s="29"/>
      <c r="E148" s="1"/>
      <c r="F148" s="1"/>
      <c r="G148" s="1"/>
      <c r="H148" s="1"/>
      <c r="I148" s="1"/>
      <c r="J148" s="1"/>
      <c r="K148" s="1"/>
      <c r="L148" s="1"/>
      <c r="M148" s="1"/>
      <c r="N148" s="1"/>
      <c r="O148" s="1"/>
      <c r="P148" s="1"/>
      <c r="Q148" s="1"/>
      <c r="R148" s="1"/>
      <c r="S148" s="1"/>
      <c r="T148" s="1"/>
      <c r="U148" s="1"/>
      <c r="V148" s="1"/>
      <c r="W148" s="1"/>
      <c r="X148" s="1"/>
      <c r="Y148" s="1"/>
      <c r="Z148" s="2"/>
    </row>
    <row r="149" spans="1:26" ht="15.75" customHeight="1">
      <c r="A149" s="1"/>
      <c r="B149" s="29"/>
      <c r="C149" s="1"/>
      <c r="D149" s="29"/>
      <c r="E149" s="1"/>
      <c r="F149" s="1"/>
      <c r="G149" s="1"/>
      <c r="H149" s="1"/>
      <c r="I149" s="1"/>
      <c r="J149" s="1"/>
      <c r="K149" s="1"/>
      <c r="L149" s="1"/>
      <c r="M149" s="1"/>
      <c r="N149" s="1"/>
      <c r="O149" s="1"/>
      <c r="P149" s="1"/>
      <c r="Q149" s="1"/>
      <c r="R149" s="1"/>
      <c r="S149" s="1"/>
      <c r="T149" s="1"/>
      <c r="U149" s="1"/>
      <c r="V149" s="1"/>
      <c r="W149" s="1"/>
      <c r="X149" s="1"/>
      <c r="Y149" s="1"/>
      <c r="Z149" s="2"/>
    </row>
    <row r="150" spans="1:26" ht="15.75" customHeight="1">
      <c r="A150" s="1"/>
      <c r="B150" s="29"/>
      <c r="C150" s="1"/>
      <c r="D150" s="29"/>
      <c r="E150" s="1"/>
      <c r="F150" s="1"/>
      <c r="G150" s="1"/>
      <c r="H150" s="1"/>
      <c r="I150" s="1"/>
      <c r="J150" s="1"/>
      <c r="K150" s="1"/>
      <c r="L150" s="1"/>
      <c r="M150" s="1"/>
      <c r="N150" s="1"/>
      <c r="O150" s="1"/>
      <c r="P150" s="1"/>
      <c r="Q150" s="1"/>
      <c r="R150" s="1"/>
      <c r="S150" s="1"/>
      <c r="T150" s="1"/>
      <c r="U150" s="1"/>
      <c r="V150" s="1"/>
      <c r="W150" s="1"/>
      <c r="X150" s="1"/>
      <c r="Y150" s="1"/>
      <c r="Z150" s="2"/>
    </row>
    <row r="151" spans="1:26" ht="15.75" customHeight="1">
      <c r="A151" s="1"/>
      <c r="B151" s="29"/>
      <c r="C151" s="1"/>
      <c r="D151" s="29"/>
      <c r="E151" s="1"/>
      <c r="F151" s="1"/>
      <c r="G151" s="1"/>
      <c r="H151" s="1"/>
      <c r="I151" s="1"/>
      <c r="J151" s="1"/>
      <c r="K151" s="1"/>
      <c r="L151" s="1"/>
      <c r="M151" s="1"/>
      <c r="N151" s="1"/>
      <c r="O151" s="1"/>
      <c r="P151" s="1"/>
      <c r="Q151" s="1"/>
      <c r="R151" s="1"/>
      <c r="S151" s="1"/>
      <c r="T151" s="1"/>
      <c r="U151" s="1"/>
      <c r="V151" s="1"/>
      <c r="W151" s="1"/>
      <c r="X151" s="1"/>
      <c r="Y151" s="1"/>
      <c r="Z151" s="2"/>
    </row>
    <row r="152" spans="1:26" ht="15.75" customHeight="1">
      <c r="A152" s="1"/>
      <c r="B152" s="29"/>
      <c r="C152" s="1"/>
      <c r="D152" s="29"/>
      <c r="E152" s="1"/>
      <c r="F152" s="1"/>
      <c r="G152" s="1"/>
      <c r="H152" s="1"/>
      <c r="I152" s="1"/>
      <c r="J152" s="1"/>
      <c r="K152" s="1"/>
      <c r="L152" s="1"/>
      <c r="M152" s="1"/>
      <c r="N152" s="1"/>
      <c r="O152" s="1"/>
      <c r="P152" s="1"/>
      <c r="Q152" s="1"/>
      <c r="R152" s="1"/>
      <c r="S152" s="1"/>
      <c r="T152" s="1"/>
      <c r="U152" s="1"/>
      <c r="V152" s="1"/>
      <c r="W152" s="1"/>
      <c r="X152" s="1"/>
      <c r="Y152" s="1"/>
      <c r="Z152" s="2"/>
    </row>
    <row r="153" spans="1:26" ht="15.75" customHeight="1">
      <c r="A153" s="1"/>
      <c r="B153" s="29"/>
      <c r="C153" s="1"/>
      <c r="D153" s="29"/>
      <c r="E153" s="1"/>
      <c r="F153" s="1"/>
      <c r="G153" s="1"/>
      <c r="H153" s="1"/>
      <c r="I153" s="1"/>
      <c r="J153" s="1"/>
      <c r="K153" s="1"/>
      <c r="L153" s="1"/>
      <c r="M153" s="1"/>
      <c r="N153" s="1"/>
      <c r="O153" s="1"/>
      <c r="P153" s="1"/>
      <c r="Q153" s="1"/>
      <c r="R153" s="1"/>
      <c r="S153" s="1"/>
      <c r="T153" s="1"/>
      <c r="U153" s="1"/>
      <c r="V153" s="1"/>
      <c r="W153" s="1"/>
      <c r="X153" s="1"/>
      <c r="Y153" s="1"/>
      <c r="Z153" s="2"/>
    </row>
    <row r="154" spans="1:26" ht="15.75" customHeight="1">
      <c r="A154" s="1"/>
      <c r="B154" s="29"/>
      <c r="C154" s="1"/>
      <c r="D154" s="29"/>
      <c r="E154" s="1"/>
      <c r="F154" s="1"/>
      <c r="G154" s="1"/>
      <c r="H154" s="1"/>
      <c r="I154" s="1"/>
      <c r="J154" s="1"/>
      <c r="K154" s="1"/>
      <c r="L154" s="1"/>
      <c r="M154" s="1"/>
      <c r="N154" s="1"/>
      <c r="O154" s="1"/>
      <c r="P154" s="1"/>
      <c r="Q154" s="1"/>
      <c r="R154" s="1"/>
      <c r="S154" s="1"/>
      <c r="T154" s="1"/>
      <c r="U154" s="1"/>
      <c r="V154" s="1"/>
      <c r="W154" s="1"/>
      <c r="X154" s="1"/>
      <c r="Y154" s="1"/>
      <c r="Z154" s="2"/>
    </row>
    <row r="155" spans="1:26" ht="15.75" customHeight="1">
      <c r="A155" s="1"/>
      <c r="B155" s="29"/>
      <c r="C155" s="1"/>
      <c r="D155" s="29"/>
      <c r="E155" s="1"/>
      <c r="F155" s="1"/>
      <c r="G155" s="1"/>
      <c r="H155" s="1"/>
      <c r="I155" s="1"/>
      <c r="J155" s="1"/>
      <c r="K155" s="1"/>
      <c r="L155" s="1"/>
      <c r="M155" s="1"/>
      <c r="N155" s="1"/>
      <c r="O155" s="1"/>
      <c r="P155" s="1"/>
      <c r="Q155" s="1"/>
      <c r="R155" s="1"/>
      <c r="S155" s="1"/>
      <c r="T155" s="1"/>
      <c r="U155" s="1"/>
      <c r="V155" s="1"/>
      <c r="W155" s="1"/>
      <c r="X155" s="1"/>
      <c r="Y155" s="1"/>
      <c r="Z155" s="2"/>
    </row>
    <row r="156" spans="1:26" ht="15.75" customHeight="1">
      <c r="A156" s="1"/>
      <c r="B156" s="29"/>
      <c r="C156" s="1"/>
      <c r="D156" s="29"/>
      <c r="E156" s="1"/>
      <c r="F156" s="1"/>
      <c r="G156" s="1"/>
      <c r="H156" s="1"/>
      <c r="I156" s="1"/>
      <c r="J156" s="1"/>
      <c r="K156" s="1"/>
      <c r="L156" s="1"/>
      <c r="M156" s="1"/>
      <c r="N156" s="1"/>
      <c r="O156" s="1"/>
      <c r="P156" s="1"/>
      <c r="Q156" s="1"/>
      <c r="R156" s="1"/>
      <c r="S156" s="1"/>
      <c r="T156" s="1"/>
      <c r="U156" s="1"/>
      <c r="V156" s="1"/>
      <c r="W156" s="1"/>
      <c r="X156" s="1"/>
      <c r="Y156" s="1"/>
      <c r="Z156" s="2"/>
    </row>
    <row r="157" spans="1:26" ht="15.75" customHeight="1">
      <c r="A157" s="1"/>
      <c r="B157" s="29"/>
      <c r="C157" s="1"/>
      <c r="D157" s="29"/>
      <c r="E157" s="1"/>
      <c r="F157" s="1"/>
      <c r="G157" s="1"/>
      <c r="H157" s="1"/>
      <c r="I157" s="1"/>
      <c r="J157" s="1"/>
      <c r="K157" s="1"/>
      <c r="L157" s="1"/>
      <c r="M157" s="1"/>
      <c r="N157" s="1"/>
      <c r="O157" s="1"/>
      <c r="P157" s="1"/>
      <c r="Q157" s="1"/>
      <c r="R157" s="1"/>
      <c r="S157" s="1"/>
      <c r="T157" s="1"/>
      <c r="U157" s="1"/>
      <c r="V157" s="1"/>
      <c r="W157" s="1"/>
      <c r="X157" s="1"/>
      <c r="Y157" s="1"/>
      <c r="Z157" s="2"/>
    </row>
    <row r="158" spans="1:26" ht="15.75" customHeight="1">
      <c r="A158" s="1"/>
      <c r="B158" s="29"/>
      <c r="C158" s="1"/>
      <c r="D158" s="29"/>
      <c r="E158" s="1"/>
      <c r="F158" s="1"/>
      <c r="G158" s="1"/>
      <c r="H158" s="1"/>
      <c r="I158" s="1"/>
      <c r="J158" s="1"/>
      <c r="K158" s="1"/>
      <c r="L158" s="1"/>
      <c r="M158" s="1"/>
      <c r="N158" s="1"/>
      <c r="O158" s="1"/>
      <c r="P158" s="1"/>
      <c r="Q158" s="1"/>
      <c r="R158" s="1"/>
      <c r="S158" s="1"/>
      <c r="T158" s="1"/>
      <c r="U158" s="1"/>
      <c r="V158" s="1"/>
      <c r="W158" s="1"/>
      <c r="X158" s="1"/>
      <c r="Y158" s="1"/>
      <c r="Z158" s="2"/>
    </row>
    <row r="159" spans="1:26" ht="15.75" customHeight="1">
      <c r="A159" s="1"/>
      <c r="B159" s="29"/>
      <c r="C159" s="1"/>
      <c r="D159" s="29"/>
      <c r="E159" s="1"/>
      <c r="F159" s="1"/>
      <c r="G159" s="1"/>
      <c r="H159" s="1"/>
      <c r="I159" s="1"/>
      <c r="J159" s="1"/>
      <c r="K159" s="1"/>
      <c r="L159" s="1"/>
      <c r="M159" s="1"/>
      <c r="N159" s="1"/>
      <c r="O159" s="1"/>
      <c r="P159" s="1"/>
      <c r="Q159" s="1"/>
      <c r="R159" s="1"/>
      <c r="S159" s="1"/>
      <c r="T159" s="1"/>
      <c r="U159" s="1"/>
      <c r="V159" s="1"/>
      <c r="W159" s="1"/>
      <c r="X159" s="1"/>
      <c r="Y159" s="1"/>
      <c r="Z159" s="2"/>
    </row>
    <row r="160" spans="1:26" ht="15.75" customHeight="1">
      <c r="A160" s="1"/>
      <c r="B160" s="29"/>
      <c r="C160" s="1"/>
      <c r="D160" s="29"/>
      <c r="E160" s="1"/>
      <c r="F160" s="1"/>
      <c r="G160" s="1"/>
      <c r="H160" s="1"/>
      <c r="I160" s="1"/>
      <c r="J160" s="1"/>
      <c r="K160" s="1"/>
      <c r="L160" s="1"/>
      <c r="M160" s="1"/>
      <c r="N160" s="1"/>
      <c r="O160" s="1"/>
      <c r="P160" s="1"/>
      <c r="Q160" s="1"/>
      <c r="R160" s="1"/>
      <c r="S160" s="1"/>
      <c r="T160" s="1"/>
      <c r="U160" s="1"/>
      <c r="V160" s="1"/>
      <c r="W160" s="1"/>
      <c r="X160" s="1"/>
      <c r="Y160" s="1"/>
      <c r="Z160" s="2"/>
    </row>
    <row r="161" spans="1:26" ht="15.75" customHeight="1">
      <c r="A161" s="1"/>
      <c r="B161" s="29"/>
      <c r="C161" s="1"/>
      <c r="D161" s="29"/>
      <c r="E161" s="1"/>
      <c r="F161" s="1"/>
      <c r="G161" s="1"/>
      <c r="H161" s="1"/>
      <c r="I161" s="1"/>
      <c r="J161" s="1"/>
      <c r="K161" s="1"/>
      <c r="L161" s="1"/>
      <c r="M161" s="1"/>
      <c r="N161" s="1"/>
      <c r="O161" s="1"/>
      <c r="P161" s="1"/>
      <c r="Q161" s="1"/>
      <c r="R161" s="1"/>
      <c r="S161" s="1"/>
      <c r="T161" s="1"/>
      <c r="U161" s="1"/>
      <c r="V161" s="1"/>
      <c r="W161" s="1"/>
      <c r="X161" s="1"/>
      <c r="Y161" s="1"/>
      <c r="Z161" s="2"/>
    </row>
    <row r="162" spans="1:26" ht="15.75" customHeight="1">
      <c r="A162" s="1"/>
      <c r="B162" s="29"/>
      <c r="C162" s="1"/>
      <c r="D162" s="29"/>
      <c r="E162" s="1"/>
      <c r="F162" s="1"/>
      <c r="G162" s="1"/>
      <c r="H162" s="1"/>
      <c r="I162" s="1"/>
      <c r="J162" s="1"/>
      <c r="K162" s="1"/>
      <c r="L162" s="1"/>
      <c r="M162" s="1"/>
      <c r="N162" s="1"/>
      <c r="O162" s="1"/>
      <c r="P162" s="1"/>
      <c r="Q162" s="1"/>
      <c r="R162" s="1"/>
      <c r="S162" s="1"/>
      <c r="T162" s="1"/>
      <c r="U162" s="1"/>
      <c r="V162" s="1"/>
      <c r="W162" s="1"/>
      <c r="X162" s="1"/>
      <c r="Y162" s="1"/>
      <c r="Z162" s="2"/>
    </row>
    <row r="163" spans="1:26" ht="15.75" customHeight="1">
      <c r="A163" s="1"/>
      <c r="B163" s="29"/>
      <c r="C163" s="1"/>
      <c r="D163" s="29"/>
      <c r="E163" s="1"/>
      <c r="F163" s="1"/>
      <c r="G163" s="1"/>
      <c r="H163" s="1"/>
      <c r="I163" s="1"/>
      <c r="J163" s="1"/>
      <c r="K163" s="1"/>
      <c r="L163" s="1"/>
      <c r="M163" s="1"/>
      <c r="N163" s="1"/>
      <c r="O163" s="1"/>
      <c r="P163" s="1"/>
      <c r="Q163" s="1"/>
      <c r="R163" s="1"/>
      <c r="S163" s="1"/>
      <c r="T163" s="1"/>
      <c r="U163" s="1"/>
      <c r="V163" s="1"/>
      <c r="W163" s="1"/>
      <c r="X163" s="1"/>
      <c r="Y163" s="1"/>
      <c r="Z163" s="2"/>
    </row>
    <row r="164" spans="1:26" ht="15.75" customHeight="1">
      <c r="A164" s="1"/>
      <c r="B164" s="29"/>
      <c r="C164" s="1"/>
      <c r="D164" s="29"/>
      <c r="E164" s="1"/>
      <c r="F164" s="1"/>
      <c r="G164" s="1"/>
      <c r="H164" s="1"/>
      <c r="I164" s="1"/>
      <c r="J164" s="1"/>
      <c r="K164" s="1"/>
      <c r="L164" s="1"/>
      <c r="M164" s="1"/>
      <c r="N164" s="1"/>
      <c r="O164" s="1"/>
      <c r="P164" s="1"/>
      <c r="Q164" s="1"/>
      <c r="R164" s="1"/>
      <c r="S164" s="1"/>
      <c r="T164" s="1"/>
      <c r="U164" s="1"/>
      <c r="V164" s="1"/>
      <c r="W164" s="1"/>
      <c r="X164" s="1"/>
      <c r="Y164" s="1"/>
      <c r="Z164" s="2"/>
    </row>
    <row r="165" spans="1:26" ht="15.75" customHeight="1">
      <c r="A165" s="1"/>
      <c r="B165" s="29"/>
      <c r="C165" s="1"/>
      <c r="D165" s="29"/>
      <c r="E165" s="1"/>
      <c r="F165" s="1"/>
      <c r="G165" s="1"/>
      <c r="H165" s="1"/>
      <c r="I165" s="1"/>
      <c r="J165" s="1"/>
      <c r="K165" s="1"/>
      <c r="L165" s="1"/>
      <c r="M165" s="1"/>
      <c r="N165" s="1"/>
      <c r="O165" s="1"/>
      <c r="P165" s="1"/>
      <c r="Q165" s="1"/>
      <c r="R165" s="1"/>
      <c r="S165" s="1"/>
      <c r="T165" s="1"/>
      <c r="U165" s="1"/>
      <c r="V165" s="1"/>
      <c r="W165" s="1"/>
      <c r="X165" s="1"/>
      <c r="Y165" s="1"/>
      <c r="Z165" s="2"/>
    </row>
    <row r="166" spans="1:26" ht="15.75" customHeight="1">
      <c r="A166" s="1"/>
      <c r="B166" s="29"/>
      <c r="C166" s="1"/>
      <c r="D166" s="29"/>
      <c r="E166" s="1"/>
      <c r="F166" s="1"/>
      <c r="G166" s="1"/>
      <c r="H166" s="1"/>
      <c r="I166" s="1"/>
      <c r="J166" s="1"/>
      <c r="K166" s="1"/>
      <c r="L166" s="1"/>
      <c r="M166" s="1"/>
      <c r="N166" s="1"/>
      <c r="O166" s="1"/>
      <c r="P166" s="1"/>
      <c r="Q166" s="1"/>
      <c r="R166" s="1"/>
      <c r="S166" s="1"/>
      <c r="T166" s="1"/>
      <c r="U166" s="1"/>
      <c r="V166" s="1"/>
      <c r="W166" s="1"/>
      <c r="X166" s="1"/>
      <c r="Y166" s="1"/>
      <c r="Z166" s="2"/>
    </row>
    <row r="167" spans="1:26" ht="15.75" customHeight="1">
      <c r="A167" s="1"/>
      <c r="B167" s="29"/>
      <c r="C167" s="1"/>
      <c r="D167" s="29"/>
      <c r="E167" s="1"/>
      <c r="F167" s="1"/>
      <c r="G167" s="1"/>
      <c r="H167" s="1"/>
      <c r="I167" s="1"/>
      <c r="J167" s="1"/>
      <c r="K167" s="1"/>
      <c r="L167" s="1"/>
      <c r="M167" s="1"/>
      <c r="N167" s="1"/>
      <c r="O167" s="1"/>
      <c r="P167" s="1"/>
      <c r="Q167" s="1"/>
      <c r="R167" s="1"/>
      <c r="S167" s="1"/>
      <c r="T167" s="1"/>
      <c r="U167" s="1"/>
      <c r="V167" s="1"/>
      <c r="W167" s="1"/>
      <c r="X167" s="1"/>
      <c r="Y167" s="1"/>
      <c r="Z167" s="2"/>
    </row>
    <row r="168" spans="1:26" ht="15.75" customHeight="1">
      <c r="A168" s="1"/>
      <c r="B168" s="29"/>
      <c r="C168" s="1"/>
      <c r="D168" s="29"/>
      <c r="E168" s="1"/>
      <c r="F168" s="1"/>
      <c r="G168" s="1"/>
      <c r="H168" s="1"/>
      <c r="I168" s="1"/>
      <c r="J168" s="1"/>
      <c r="K168" s="1"/>
      <c r="L168" s="1"/>
      <c r="M168" s="1"/>
      <c r="N168" s="1"/>
      <c r="O168" s="1"/>
      <c r="P168" s="1"/>
      <c r="Q168" s="1"/>
      <c r="R168" s="1"/>
      <c r="S168" s="1"/>
      <c r="T168" s="1"/>
      <c r="U168" s="1"/>
      <c r="V168" s="1"/>
      <c r="W168" s="1"/>
      <c r="X168" s="1"/>
      <c r="Y168" s="1"/>
      <c r="Z168" s="2"/>
    </row>
    <row r="169" spans="1:26" ht="15.75" customHeight="1">
      <c r="A169" s="1"/>
      <c r="B169" s="29"/>
      <c r="C169" s="1"/>
      <c r="D169" s="29"/>
      <c r="E169" s="1"/>
      <c r="F169" s="1"/>
      <c r="G169" s="1"/>
      <c r="H169" s="1"/>
      <c r="I169" s="1"/>
      <c r="J169" s="1"/>
      <c r="K169" s="1"/>
      <c r="L169" s="1"/>
      <c r="M169" s="1"/>
      <c r="N169" s="1"/>
      <c r="O169" s="1"/>
      <c r="P169" s="1"/>
      <c r="Q169" s="1"/>
      <c r="R169" s="1"/>
      <c r="S169" s="1"/>
      <c r="T169" s="1"/>
      <c r="U169" s="1"/>
      <c r="V169" s="1"/>
      <c r="W169" s="1"/>
      <c r="X169" s="1"/>
      <c r="Y169" s="1"/>
      <c r="Z169" s="2"/>
    </row>
    <row r="170" spans="1:26" ht="15.75" customHeight="1">
      <c r="A170" s="1"/>
      <c r="B170" s="29"/>
      <c r="C170" s="1"/>
      <c r="D170" s="29"/>
      <c r="E170" s="1"/>
      <c r="F170" s="1"/>
      <c r="G170" s="1"/>
      <c r="H170" s="1"/>
      <c r="I170" s="1"/>
      <c r="J170" s="1"/>
      <c r="K170" s="1"/>
      <c r="L170" s="1"/>
      <c r="M170" s="1"/>
      <c r="N170" s="1"/>
      <c r="O170" s="1"/>
      <c r="P170" s="1"/>
      <c r="Q170" s="1"/>
      <c r="R170" s="1"/>
      <c r="S170" s="1"/>
      <c r="T170" s="1"/>
      <c r="U170" s="1"/>
      <c r="V170" s="1"/>
      <c r="W170" s="1"/>
      <c r="X170" s="1"/>
      <c r="Y170" s="1"/>
      <c r="Z170" s="2"/>
    </row>
    <row r="171" spans="1:26" ht="15.75" customHeight="1">
      <c r="A171" s="1"/>
      <c r="B171" s="29"/>
      <c r="C171" s="1"/>
      <c r="D171" s="29"/>
      <c r="E171" s="1"/>
      <c r="F171" s="1"/>
      <c r="G171" s="1"/>
      <c r="H171" s="1"/>
      <c r="I171" s="1"/>
      <c r="J171" s="1"/>
      <c r="K171" s="1"/>
      <c r="L171" s="1"/>
      <c r="M171" s="1"/>
      <c r="N171" s="1"/>
      <c r="O171" s="1"/>
      <c r="P171" s="1"/>
      <c r="Q171" s="1"/>
      <c r="R171" s="1"/>
      <c r="S171" s="1"/>
      <c r="T171" s="1"/>
      <c r="U171" s="1"/>
      <c r="V171" s="1"/>
      <c r="W171" s="1"/>
      <c r="X171" s="1"/>
      <c r="Y171" s="1"/>
      <c r="Z171" s="2"/>
    </row>
    <row r="172" spans="1:26" ht="15.75" customHeight="1">
      <c r="A172" s="1"/>
      <c r="B172" s="29"/>
      <c r="C172" s="1"/>
      <c r="D172" s="29"/>
      <c r="E172" s="1"/>
      <c r="F172" s="1"/>
      <c r="G172" s="1"/>
      <c r="H172" s="1"/>
      <c r="I172" s="1"/>
      <c r="J172" s="1"/>
      <c r="K172" s="1"/>
      <c r="L172" s="1"/>
      <c r="M172" s="1"/>
      <c r="N172" s="1"/>
      <c r="O172" s="1"/>
      <c r="P172" s="1"/>
      <c r="Q172" s="1"/>
      <c r="R172" s="1"/>
      <c r="S172" s="1"/>
      <c r="T172" s="1"/>
      <c r="U172" s="1"/>
      <c r="V172" s="1"/>
      <c r="W172" s="1"/>
      <c r="X172" s="1"/>
      <c r="Y172" s="1"/>
      <c r="Z172" s="2"/>
    </row>
    <row r="173" spans="1:26" ht="15.75" customHeight="1">
      <c r="A173" s="1"/>
      <c r="B173" s="29"/>
      <c r="C173" s="1"/>
      <c r="D173" s="29"/>
      <c r="E173" s="1"/>
      <c r="F173" s="1"/>
      <c r="G173" s="1"/>
      <c r="H173" s="1"/>
      <c r="I173" s="1"/>
      <c r="J173" s="1"/>
      <c r="K173" s="1"/>
      <c r="L173" s="1"/>
      <c r="M173" s="1"/>
      <c r="N173" s="1"/>
      <c r="O173" s="1"/>
      <c r="P173" s="1"/>
      <c r="Q173" s="1"/>
      <c r="R173" s="1"/>
      <c r="S173" s="1"/>
      <c r="T173" s="1"/>
      <c r="U173" s="1"/>
      <c r="V173" s="1"/>
      <c r="W173" s="1"/>
      <c r="X173" s="1"/>
      <c r="Y173" s="1"/>
      <c r="Z173" s="2"/>
    </row>
    <row r="174" spans="1:26" ht="15.75" customHeight="1">
      <c r="A174" s="1"/>
      <c r="B174" s="29"/>
      <c r="C174" s="1"/>
      <c r="D174" s="29"/>
      <c r="E174" s="1"/>
      <c r="F174" s="1"/>
      <c r="G174" s="1"/>
      <c r="H174" s="1"/>
      <c r="I174" s="1"/>
      <c r="J174" s="1"/>
      <c r="K174" s="1"/>
      <c r="L174" s="1"/>
      <c r="M174" s="1"/>
      <c r="N174" s="1"/>
      <c r="O174" s="1"/>
      <c r="P174" s="1"/>
      <c r="Q174" s="1"/>
      <c r="R174" s="1"/>
      <c r="S174" s="1"/>
      <c r="T174" s="1"/>
      <c r="U174" s="1"/>
      <c r="V174" s="1"/>
      <c r="W174" s="1"/>
      <c r="X174" s="1"/>
      <c r="Y174" s="1"/>
      <c r="Z174" s="2"/>
    </row>
    <row r="175" spans="1:26" ht="15.75" customHeight="1">
      <c r="A175" s="1"/>
      <c r="B175" s="29"/>
      <c r="C175" s="1"/>
      <c r="D175" s="29"/>
      <c r="E175" s="1"/>
      <c r="F175" s="1"/>
      <c r="G175" s="1"/>
      <c r="H175" s="1"/>
      <c r="I175" s="1"/>
      <c r="J175" s="1"/>
      <c r="K175" s="1"/>
      <c r="L175" s="1"/>
      <c r="M175" s="1"/>
      <c r="N175" s="1"/>
      <c r="O175" s="1"/>
      <c r="P175" s="1"/>
      <c r="Q175" s="1"/>
      <c r="R175" s="1"/>
      <c r="S175" s="1"/>
      <c r="T175" s="1"/>
      <c r="U175" s="1"/>
      <c r="V175" s="1"/>
      <c r="W175" s="1"/>
      <c r="X175" s="1"/>
      <c r="Y175" s="1"/>
      <c r="Z175" s="2"/>
    </row>
    <row r="176" spans="1:26" ht="15.75" customHeight="1">
      <c r="A176" s="1"/>
      <c r="B176" s="29"/>
      <c r="C176" s="1"/>
      <c r="D176" s="29"/>
      <c r="E176" s="1"/>
      <c r="F176" s="1"/>
      <c r="G176" s="1"/>
      <c r="H176" s="1"/>
      <c r="I176" s="1"/>
      <c r="J176" s="1"/>
      <c r="K176" s="1"/>
      <c r="L176" s="1"/>
      <c r="M176" s="1"/>
      <c r="N176" s="1"/>
      <c r="O176" s="1"/>
      <c r="P176" s="1"/>
      <c r="Q176" s="1"/>
      <c r="R176" s="1"/>
      <c r="S176" s="1"/>
      <c r="T176" s="1"/>
      <c r="U176" s="1"/>
      <c r="V176" s="1"/>
      <c r="W176" s="1"/>
      <c r="X176" s="1"/>
      <c r="Y176" s="1"/>
      <c r="Z176" s="2"/>
    </row>
    <row r="177" spans="1:26" ht="15.75" customHeight="1">
      <c r="A177" s="1"/>
      <c r="B177" s="29"/>
      <c r="C177" s="1"/>
      <c r="D177" s="29"/>
      <c r="E177" s="1"/>
      <c r="F177" s="1"/>
      <c r="G177" s="1"/>
      <c r="H177" s="1"/>
      <c r="I177" s="1"/>
      <c r="J177" s="1"/>
      <c r="K177" s="1"/>
      <c r="L177" s="1"/>
      <c r="M177" s="1"/>
      <c r="N177" s="1"/>
      <c r="O177" s="1"/>
      <c r="P177" s="1"/>
      <c r="Q177" s="1"/>
      <c r="R177" s="1"/>
      <c r="S177" s="1"/>
      <c r="T177" s="1"/>
      <c r="U177" s="1"/>
      <c r="V177" s="1"/>
      <c r="W177" s="1"/>
      <c r="X177" s="1"/>
      <c r="Y177" s="1"/>
      <c r="Z177" s="2"/>
    </row>
    <row r="178" spans="1:26" ht="15.75" customHeight="1">
      <c r="A178" s="1"/>
      <c r="B178" s="29"/>
      <c r="C178" s="1"/>
      <c r="D178" s="29"/>
      <c r="E178" s="1"/>
      <c r="F178" s="1"/>
      <c r="G178" s="1"/>
      <c r="H178" s="1"/>
      <c r="I178" s="1"/>
      <c r="J178" s="1"/>
      <c r="K178" s="1"/>
      <c r="L178" s="1"/>
      <c r="M178" s="1"/>
      <c r="N178" s="1"/>
      <c r="O178" s="1"/>
      <c r="P178" s="1"/>
      <c r="Q178" s="1"/>
      <c r="R178" s="1"/>
      <c r="S178" s="1"/>
      <c r="T178" s="1"/>
      <c r="U178" s="1"/>
      <c r="V178" s="1"/>
      <c r="W178" s="1"/>
      <c r="X178" s="1"/>
      <c r="Y178" s="1"/>
      <c r="Z178" s="2"/>
    </row>
    <row r="179" spans="1:26" ht="15.75" customHeight="1">
      <c r="A179" s="1"/>
      <c r="B179" s="29"/>
      <c r="C179" s="1"/>
      <c r="D179" s="29"/>
      <c r="E179" s="1"/>
      <c r="F179" s="1"/>
      <c r="G179" s="1"/>
      <c r="H179" s="1"/>
      <c r="I179" s="1"/>
      <c r="J179" s="1"/>
      <c r="K179" s="1"/>
      <c r="L179" s="1"/>
      <c r="M179" s="1"/>
      <c r="N179" s="1"/>
      <c r="O179" s="1"/>
      <c r="P179" s="1"/>
      <c r="Q179" s="1"/>
      <c r="R179" s="1"/>
      <c r="S179" s="1"/>
      <c r="T179" s="1"/>
      <c r="U179" s="1"/>
      <c r="V179" s="1"/>
      <c r="W179" s="1"/>
      <c r="X179" s="1"/>
      <c r="Y179" s="1"/>
      <c r="Z179" s="2"/>
    </row>
    <row r="180" spans="1:26" ht="15.75" customHeight="1">
      <c r="A180" s="1"/>
      <c r="B180" s="29"/>
      <c r="C180" s="1"/>
      <c r="D180" s="29"/>
      <c r="E180" s="1"/>
      <c r="F180" s="1"/>
      <c r="G180" s="1"/>
      <c r="H180" s="1"/>
      <c r="I180" s="1"/>
      <c r="J180" s="1"/>
      <c r="K180" s="1"/>
      <c r="L180" s="1"/>
      <c r="M180" s="1"/>
      <c r="N180" s="1"/>
      <c r="O180" s="1"/>
      <c r="P180" s="1"/>
      <c r="Q180" s="1"/>
      <c r="R180" s="1"/>
      <c r="S180" s="1"/>
      <c r="T180" s="1"/>
      <c r="U180" s="1"/>
      <c r="V180" s="1"/>
      <c r="W180" s="1"/>
      <c r="X180" s="1"/>
      <c r="Y180" s="1"/>
      <c r="Z180" s="2"/>
    </row>
    <row r="181" spans="1:26" ht="15.75" customHeight="1">
      <c r="A181" s="1"/>
      <c r="B181" s="29"/>
      <c r="C181" s="1"/>
      <c r="D181" s="29"/>
      <c r="E181" s="1"/>
      <c r="F181" s="1"/>
      <c r="G181" s="1"/>
      <c r="H181" s="1"/>
      <c r="I181" s="1"/>
      <c r="J181" s="1"/>
      <c r="K181" s="1"/>
      <c r="L181" s="1"/>
      <c r="M181" s="1"/>
      <c r="N181" s="1"/>
      <c r="O181" s="1"/>
      <c r="P181" s="1"/>
      <c r="Q181" s="1"/>
      <c r="R181" s="1"/>
      <c r="S181" s="1"/>
      <c r="T181" s="1"/>
      <c r="U181" s="1"/>
      <c r="V181" s="1"/>
      <c r="W181" s="1"/>
      <c r="X181" s="1"/>
      <c r="Y181" s="1"/>
      <c r="Z181" s="2"/>
    </row>
    <row r="182" spans="1:26" ht="15.75" customHeight="1">
      <c r="A182" s="1"/>
      <c r="B182" s="29"/>
      <c r="C182" s="1"/>
      <c r="D182" s="29"/>
      <c r="E182" s="1"/>
      <c r="F182" s="1"/>
      <c r="G182" s="1"/>
      <c r="H182" s="1"/>
      <c r="I182" s="1"/>
      <c r="J182" s="1"/>
      <c r="K182" s="1"/>
      <c r="L182" s="1"/>
      <c r="M182" s="1"/>
      <c r="N182" s="1"/>
      <c r="O182" s="1"/>
      <c r="P182" s="1"/>
      <c r="Q182" s="1"/>
      <c r="R182" s="1"/>
      <c r="S182" s="1"/>
      <c r="T182" s="1"/>
      <c r="U182" s="1"/>
      <c r="V182" s="1"/>
      <c r="W182" s="1"/>
      <c r="X182" s="1"/>
      <c r="Y182" s="1"/>
      <c r="Z182" s="2"/>
    </row>
    <row r="183" spans="1:26" ht="15.75" customHeight="1">
      <c r="A183" s="1"/>
      <c r="B183" s="29"/>
      <c r="C183" s="1"/>
      <c r="D183" s="29"/>
      <c r="E183" s="1"/>
      <c r="F183" s="1"/>
      <c r="G183" s="1"/>
      <c r="H183" s="1"/>
      <c r="I183" s="1"/>
      <c r="J183" s="1"/>
      <c r="K183" s="1"/>
      <c r="L183" s="1"/>
      <c r="M183" s="1"/>
      <c r="N183" s="1"/>
      <c r="O183" s="1"/>
      <c r="P183" s="1"/>
      <c r="Q183" s="1"/>
      <c r="R183" s="1"/>
      <c r="S183" s="1"/>
      <c r="T183" s="1"/>
      <c r="U183" s="1"/>
      <c r="V183" s="1"/>
      <c r="W183" s="1"/>
      <c r="X183" s="1"/>
      <c r="Y183" s="1"/>
      <c r="Z183" s="2"/>
    </row>
    <row r="184" spans="1:26" ht="15.75" customHeight="1">
      <c r="A184" s="1"/>
      <c r="B184" s="29"/>
      <c r="C184" s="1"/>
      <c r="D184" s="29"/>
      <c r="E184" s="1"/>
      <c r="F184" s="1"/>
      <c r="G184" s="1"/>
      <c r="H184" s="1"/>
      <c r="I184" s="1"/>
      <c r="J184" s="1"/>
      <c r="K184" s="1"/>
      <c r="L184" s="1"/>
      <c r="M184" s="1"/>
      <c r="N184" s="1"/>
      <c r="O184" s="1"/>
      <c r="P184" s="1"/>
      <c r="Q184" s="1"/>
      <c r="R184" s="1"/>
      <c r="S184" s="1"/>
      <c r="T184" s="1"/>
      <c r="U184" s="1"/>
      <c r="V184" s="1"/>
      <c r="W184" s="1"/>
      <c r="X184" s="1"/>
      <c r="Y184" s="1"/>
      <c r="Z184" s="2"/>
    </row>
    <row r="185" spans="1:26" ht="15.75" customHeight="1">
      <c r="A185" s="1"/>
      <c r="B185" s="29"/>
      <c r="C185" s="1"/>
      <c r="D185" s="29"/>
      <c r="E185" s="1"/>
      <c r="F185" s="1"/>
      <c r="G185" s="1"/>
      <c r="H185" s="1"/>
      <c r="I185" s="1"/>
      <c r="J185" s="1"/>
      <c r="K185" s="1"/>
      <c r="L185" s="1"/>
      <c r="M185" s="1"/>
      <c r="N185" s="1"/>
      <c r="O185" s="1"/>
      <c r="P185" s="1"/>
      <c r="Q185" s="1"/>
      <c r="R185" s="1"/>
      <c r="S185" s="1"/>
      <c r="T185" s="1"/>
      <c r="U185" s="1"/>
      <c r="V185" s="1"/>
      <c r="W185" s="1"/>
      <c r="X185" s="1"/>
      <c r="Y185" s="1"/>
      <c r="Z185" s="2"/>
    </row>
    <row r="186" spans="1:26" ht="15.75" customHeight="1">
      <c r="A186" s="1"/>
      <c r="B186" s="29"/>
      <c r="C186" s="1"/>
      <c r="D186" s="29"/>
      <c r="E186" s="1"/>
      <c r="F186" s="1"/>
      <c r="G186" s="1"/>
      <c r="H186" s="1"/>
      <c r="I186" s="1"/>
      <c r="J186" s="1"/>
      <c r="K186" s="1"/>
      <c r="L186" s="1"/>
      <c r="M186" s="1"/>
      <c r="N186" s="1"/>
      <c r="O186" s="1"/>
      <c r="P186" s="1"/>
      <c r="Q186" s="1"/>
      <c r="R186" s="1"/>
      <c r="S186" s="1"/>
      <c r="T186" s="1"/>
      <c r="U186" s="1"/>
      <c r="V186" s="1"/>
      <c r="W186" s="1"/>
      <c r="X186" s="1"/>
      <c r="Y186" s="1"/>
      <c r="Z186" s="2"/>
    </row>
    <row r="187" spans="1:26" ht="15.75" customHeight="1">
      <c r="A187" s="1"/>
      <c r="B187" s="29"/>
      <c r="C187" s="1"/>
      <c r="D187" s="29"/>
      <c r="E187" s="1"/>
      <c r="F187" s="1"/>
      <c r="G187" s="1"/>
      <c r="H187" s="1"/>
      <c r="I187" s="1"/>
      <c r="J187" s="1"/>
      <c r="K187" s="1"/>
      <c r="L187" s="1"/>
      <c r="M187" s="1"/>
      <c r="N187" s="1"/>
      <c r="O187" s="1"/>
      <c r="P187" s="1"/>
      <c r="Q187" s="1"/>
      <c r="R187" s="1"/>
      <c r="S187" s="1"/>
      <c r="T187" s="1"/>
      <c r="U187" s="1"/>
      <c r="V187" s="1"/>
      <c r="W187" s="1"/>
      <c r="X187" s="1"/>
      <c r="Y187" s="1"/>
      <c r="Z187" s="2"/>
    </row>
    <row r="188" spans="1:26" ht="15.75" customHeight="1">
      <c r="A188" s="1"/>
      <c r="B188" s="29"/>
      <c r="C188" s="1"/>
      <c r="D188" s="29"/>
      <c r="E188" s="1"/>
      <c r="F188" s="1"/>
      <c r="G188" s="1"/>
      <c r="H188" s="1"/>
      <c r="I188" s="1"/>
      <c r="J188" s="1"/>
      <c r="K188" s="1"/>
      <c r="L188" s="1"/>
      <c r="M188" s="1"/>
      <c r="N188" s="1"/>
      <c r="O188" s="1"/>
      <c r="P188" s="1"/>
      <c r="Q188" s="1"/>
      <c r="R188" s="1"/>
      <c r="S188" s="1"/>
      <c r="T188" s="1"/>
      <c r="U188" s="1"/>
      <c r="V188" s="1"/>
      <c r="W188" s="1"/>
      <c r="X188" s="1"/>
      <c r="Y188" s="1"/>
      <c r="Z188" s="2"/>
    </row>
    <row r="189" spans="1:26" ht="15.75" customHeight="1">
      <c r="A189" s="1"/>
      <c r="B189" s="29"/>
      <c r="C189" s="1"/>
      <c r="D189" s="29"/>
      <c r="E189" s="1"/>
      <c r="F189" s="1"/>
      <c r="G189" s="1"/>
      <c r="H189" s="1"/>
      <c r="I189" s="1"/>
      <c r="J189" s="1"/>
      <c r="K189" s="1"/>
      <c r="L189" s="1"/>
      <c r="M189" s="1"/>
      <c r="N189" s="1"/>
      <c r="O189" s="1"/>
      <c r="P189" s="1"/>
      <c r="Q189" s="1"/>
      <c r="R189" s="1"/>
      <c r="S189" s="1"/>
      <c r="T189" s="1"/>
      <c r="U189" s="1"/>
      <c r="V189" s="1"/>
      <c r="W189" s="1"/>
      <c r="X189" s="1"/>
      <c r="Y189" s="1"/>
      <c r="Z189" s="2"/>
    </row>
    <row r="190" spans="1:26" ht="15.75" customHeight="1">
      <c r="A190" s="1"/>
      <c r="B190" s="29"/>
      <c r="C190" s="1"/>
      <c r="D190" s="29"/>
      <c r="E190" s="1"/>
      <c r="F190" s="1"/>
      <c r="G190" s="1"/>
      <c r="H190" s="1"/>
      <c r="I190" s="1"/>
      <c r="J190" s="1"/>
      <c r="K190" s="1"/>
      <c r="L190" s="1"/>
      <c r="M190" s="1"/>
      <c r="N190" s="1"/>
      <c r="O190" s="1"/>
      <c r="P190" s="1"/>
      <c r="Q190" s="1"/>
      <c r="R190" s="1"/>
      <c r="S190" s="1"/>
      <c r="T190" s="1"/>
      <c r="U190" s="1"/>
      <c r="V190" s="1"/>
      <c r="W190" s="1"/>
      <c r="X190" s="1"/>
      <c r="Y190" s="1"/>
      <c r="Z190" s="2"/>
    </row>
    <row r="191" spans="1:26" ht="15.75" customHeight="1">
      <c r="A191" s="1"/>
      <c r="B191" s="29"/>
      <c r="C191" s="1"/>
      <c r="D191" s="29"/>
      <c r="E191" s="1"/>
      <c r="F191" s="1"/>
      <c r="G191" s="1"/>
      <c r="H191" s="1"/>
      <c r="I191" s="1"/>
      <c r="J191" s="1"/>
      <c r="K191" s="1"/>
      <c r="L191" s="1"/>
      <c r="M191" s="1"/>
      <c r="N191" s="1"/>
      <c r="O191" s="1"/>
      <c r="P191" s="1"/>
      <c r="Q191" s="1"/>
      <c r="R191" s="1"/>
      <c r="S191" s="1"/>
      <c r="T191" s="1"/>
      <c r="U191" s="1"/>
      <c r="V191" s="1"/>
      <c r="W191" s="1"/>
      <c r="X191" s="1"/>
      <c r="Y191" s="1"/>
      <c r="Z191" s="2"/>
    </row>
    <row r="192" spans="1:26" ht="15.75" customHeight="1">
      <c r="A192" s="1"/>
      <c r="B192" s="29"/>
      <c r="C192" s="1"/>
      <c r="D192" s="29"/>
      <c r="E192" s="1"/>
      <c r="F192" s="1"/>
      <c r="G192" s="1"/>
      <c r="H192" s="1"/>
      <c r="I192" s="1"/>
      <c r="J192" s="1"/>
      <c r="K192" s="1"/>
      <c r="L192" s="1"/>
      <c r="M192" s="1"/>
      <c r="N192" s="1"/>
      <c r="O192" s="1"/>
      <c r="P192" s="1"/>
      <c r="Q192" s="1"/>
      <c r="R192" s="1"/>
      <c r="S192" s="1"/>
      <c r="T192" s="1"/>
      <c r="U192" s="1"/>
      <c r="V192" s="1"/>
      <c r="W192" s="1"/>
      <c r="X192" s="1"/>
      <c r="Y192" s="1"/>
      <c r="Z192" s="2"/>
    </row>
    <row r="193" spans="1:26" ht="15.75" customHeight="1">
      <c r="A193" s="1"/>
      <c r="B193" s="29"/>
      <c r="C193" s="1"/>
      <c r="D193" s="29"/>
      <c r="E193" s="1"/>
      <c r="F193" s="1"/>
      <c r="G193" s="1"/>
      <c r="H193" s="1"/>
      <c r="I193" s="1"/>
      <c r="J193" s="1"/>
      <c r="K193" s="1"/>
      <c r="L193" s="1"/>
      <c r="M193" s="1"/>
      <c r="N193" s="1"/>
      <c r="O193" s="1"/>
      <c r="P193" s="1"/>
      <c r="Q193" s="1"/>
      <c r="R193" s="1"/>
      <c r="S193" s="1"/>
      <c r="T193" s="1"/>
      <c r="U193" s="1"/>
      <c r="V193" s="1"/>
      <c r="W193" s="1"/>
      <c r="X193" s="1"/>
      <c r="Y193" s="1"/>
      <c r="Z193" s="2"/>
    </row>
    <row r="194" spans="1:26" ht="15.75" customHeight="1">
      <c r="A194" s="1"/>
      <c r="B194" s="29"/>
      <c r="C194" s="1"/>
      <c r="D194" s="29"/>
      <c r="E194" s="1"/>
      <c r="F194" s="1"/>
      <c r="G194" s="1"/>
      <c r="H194" s="1"/>
      <c r="I194" s="1"/>
      <c r="J194" s="1"/>
      <c r="K194" s="1"/>
      <c r="L194" s="1"/>
      <c r="M194" s="1"/>
      <c r="N194" s="1"/>
      <c r="O194" s="1"/>
      <c r="P194" s="1"/>
      <c r="Q194" s="1"/>
      <c r="R194" s="1"/>
      <c r="S194" s="1"/>
      <c r="T194" s="1"/>
      <c r="U194" s="1"/>
      <c r="V194" s="1"/>
      <c r="W194" s="1"/>
      <c r="X194" s="1"/>
      <c r="Y194" s="1"/>
      <c r="Z194" s="2"/>
    </row>
    <row r="195" spans="1:26" ht="15.75" customHeight="1">
      <c r="A195" s="1"/>
      <c r="B195" s="29"/>
      <c r="C195" s="1"/>
      <c r="D195" s="29"/>
      <c r="E195" s="1"/>
      <c r="F195" s="1"/>
      <c r="G195" s="1"/>
      <c r="H195" s="1"/>
      <c r="I195" s="1"/>
      <c r="J195" s="1"/>
      <c r="K195" s="1"/>
      <c r="L195" s="1"/>
      <c r="M195" s="1"/>
      <c r="N195" s="1"/>
      <c r="O195" s="1"/>
      <c r="P195" s="1"/>
      <c r="Q195" s="1"/>
      <c r="R195" s="1"/>
      <c r="S195" s="1"/>
      <c r="T195" s="1"/>
      <c r="U195" s="1"/>
      <c r="V195" s="1"/>
      <c r="W195" s="1"/>
      <c r="X195" s="1"/>
      <c r="Y195" s="1"/>
      <c r="Z195" s="2"/>
    </row>
    <row r="196" spans="1:26" ht="15.75" customHeight="1">
      <c r="A196" s="1"/>
      <c r="B196" s="29"/>
      <c r="C196" s="1"/>
      <c r="D196" s="29"/>
      <c r="E196" s="1"/>
      <c r="F196" s="1"/>
      <c r="G196" s="1"/>
      <c r="H196" s="1"/>
      <c r="I196" s="1"/>
      <c r="J196" s="1"/>
      <c r="K196" s="1"/>
      <c r="L196" s="1"/>
      <c r="M196" s="1"/>
      <c r="N196" s="1"/>
      <c r="O196" s="1"/>
      <c r="P196" s="1"/>
      <c r="Q196" s="1"/>
      <c r="R196" s="1"/>
      <c r="S196" s="1"/>
      <c r="T196" s="1"/>
      <c r="U196" s="1"/>
      <c r="V196" s="1"/>
      <c r="W196" s="1"/>
      <c r="X196" s="1"/>
      <c r="Y196" s="1"/>
      <c r="Z196" s="2"/>
    </row>
    <row r="197" spans="1:26" ht="15.75" customHeight="1">
      <c r="A197" s="1"/>
      <c r="B197" s="29"/>
      <c r="C197" s="1"/>
      <c r="D197" s="29"/>
      <c r="E197" s="1"/>
      <c r="F197" s="1"/>
      <c r="G197" s="1"/>
      <c r="H197" s="1"/>
      <c r="I197" s="1"/>
      <c r="J197" s="1"/>
      <c r="K197" s="1"/>
      <c r="L197" s="1"/>
      <c r="M197" s="1"/>
      <c r="N197" s="1"/>
      <c r="O197" s="1"/>
      <c r="P197" s="1"/>
      <c r="Q197" s="1"/>
      <c r="R197" s="1"/>
      <c r="S197" s="1"/>
      <c r="T197" s="1"/>
      <c r="U197" s="1"/>
      <c r="V197" s="1"/>
      <c r="W197" s="1"/>
      <c r="X197" s="1"/>
      <c r="Y197" s="1"/>
      <c r="Z197" s="2"/>
    </row>
    <row r="198" spans="1:26" ht="15.75" customHeight="1">
      <c r="A198" s="1"/>
      <c r="B198" s="29"/>
      <c r="C198" s="1"/>
      <c r="D198" s="29"/>
      <c r="E198" s="1"/>
      <c r="F198" s="1"/>
      <c r="G198" s="1"/>
      <c r="H198" s="1"/>
      <c r="I198" s="1"/>
      <c r="J198" s="1"/>
      <c r="K198" s="1"/>
      <c r="L198" s="1"/>
      <c r="M198" s="1"/>
      <c r="N198" s="1"/>
      <c r="O198" s="1"/>
      <c r="P198" s="1"/>
      <c r="Q198" s="1"/>
      <c r="R198" s="1"/>
      <c r="S198" s="1"/>
      <c r="T198" s="1"/>
      <c r="U198" s="1"/>
      <c r="V198" s="1"/>
      <c r="W198" s="1"/>
      <c r="X198" s="1"/>
      <c r="Y198" s="1"/>
      <c r="Z198" s="2"/>
    </row>
    <row r="199" spans="1:26" ht="15.75" customHeight="1">
      <c r="A199" s="1"/>
      <c r="B199" s="29"/>
      <c r="C199" s="1"/>
      <c r="D199" s="29"/>
      <c r="E199" s="1"/>
      <c r="F199" s="1"/>
      <c r="G199" s="1"/>
      <c r="H199" s="1"/>
      <c r="I199" s="1"/>
      <c r="J199" s="1"/>
      <c r="K199" s="1"/>
      <c r="L199" s="1"/>
      <c r="M199" s="1"/>
      <c r="N199" s="1"/>
      <c r="O199" s="1"/>
      <c r="P199" s="1"/>
      <c r="Q199" s="1"/>
      <c r="R199" s="1"/>
      <c r="S199" s="1"/>
      <c r="T199" s="1"/>
      <c r="U199" s="1"/>
      <c r="V199" s="1"/>
      <c r="W199" s="1"/>
      <c r="X199" s="1"/>
      <c r="Y199" s="1"/>
      <c r="Z199" s="2"/>
    </row>
    <row r="200" spans="1:26" ht="15.75" customHeight="1">
      <c r="A200" s="1"/>
      <c r="B200" s="29"/>
      <c r="C200" s="1"/>
      <c r="D200" s="29"/>
      <c r="E200" s="1"/>
      <c r="F200" s="1"/>
      <c r="G200" s="1"/>
      <c r="H200" s="1"/>
      <c r="I200" s="1"/>
      <c r="J200" s="1"/>
      <c r="K200" s="1"/>
      <c r="L200" s="1"/>
      <c r="M200" s="1"/>
      <c r="N200" s="1"/>
      <c r="O200" s="1"/>
      <c r="P200" s="1"/>
      <c r="Q200" s="1"/>
      <c r="R200" s="1"/>
      <c r="S200" s="1"/>
      <c r="T200" s="1"/>
      <c r="U200" s="1"/>
      <c r="V200" s="1"/>
      <c r="W200" s="1"/>
      <c r="X200" s="1"/>
      <c r="Y200" s="1"/>
      <c r="Z200" s="2"/>
    </row>
    <row r="201" spans="1:26" ht="15.75" customHeight="1">
      <c r="A201" s="1"/>
      <c r="B201" s="29"/>
      <c r="C201" s="1"/>
      <c r="D201" s="29"/>
      <c r="E201" s="1"/>
      <c r="F201" s="1"/>
      <c r="G201" s="1"/>
      <c r="H201" s="1"/>
      <c r="I201" s="1"/>
      <c r="J201" s="1"/>
      <c r="K201" s="1"/>
      <c r="L201" s="1"/>
      <c r="M201" s="1"/>
      <c r="N201" s="1"/>
      <c r="O201" s="1"/>
      <c r="P201" s="1"/>
      <c r="Q201" s="1"/>
      <c r="R201" s="1"/>
      <c r="S201" s="1"/>
      <c r="T201" s="1"/>
      <c r="U201" s="1"/>
      <c r="V201" s="1"/>
      <c r="W201" s="1"/>
      <c r="X201" s="1"/>
      <c r="Y201" s="1"/>
      <c r="Z201" s="2"/>
    </row>
    <row r="202" spans="1:26" ht="15.75" customHeight="1">
      <c r="A202" s="1"/>
      <c r="B202" s="29"/>
      <c r="C202" s="1"/>
      <c r="D202" s="29"/>
      <c r="E202" s="1"/>
      <c r="F202" s="1"/>
      <c r="G202" s="1"/>
      <c r="H202" s="1"/>
      <c r="I202" s="1"/>
      <c r="J202" s="1"/>
      <c r="K202" s="1"/>
      <c r="L202" s="1"/>
      <c r="M202" s="1"/>
      <c r="N202" s="1"/>
      <c r="O202" s="1"/>
      <c r="P202" s="1"/>
      <c r="Q202" s="1"/>
      <c r="R202" s="1"/>
      <c r="S202" s="1"/>
      <c r="T202" s="1"/>
      <c r="U202" s="1"/>
      <c r="V202" s="1"/>
      <c r="W202" s="1"/>
      <c r="X202" s="1"/>
      <c r="Y202" s="1"/>
      <c r="Z202" s="2"/>
    </row>
    <row r="203" spans="1:26" ht="15.75" customHeight="1">
      <c r="A203" s="1"/>
      <c r="B203" s="29"/>
      <c r="C203" s="1"/>
      <c r="D203" s="29"/>
      <c r="E203" s="1"/>
      <c r="F203" s="1"/>
      <c r="G203" s="1"/>
      <c r="H203" s="1"/>
      <c r="I203" s="1"/>
      <c r="J203" s="1"/>
      <c r="K203" s="1"/>
      <c r="L203" s="1"/>
      <c r="M203" s="1"/>
      <c r="N203" s="1"/>
      <c r="O203" s="1"/>
      <c r="P203" s="1"/>
      <c r="Q203" s="1"/>
      <c r="R203" s="1"/>
      <c r="S203" s="1"/>
      <c r="T203" s="1"/>
      <c r="U203" s="1"/>
      <c r="V203" s="1"/>
      <c r="W203" s="1"/>
      <c r="X203" s="1"/>
      <c r="Y203" s="1"/>
      <c r="Z203" s="2"/>
    </row>
    <row r="204" spans="1:26" ht="15.75" customHeight="1">
      <c r="A204" s="1"/>
      <c r="B204" s="29"/>
      <c r="C204" s="1"/>
      <c r="D204" s="29"/>
      <c r="E204" s="1"/>
      <c r="F204" s="1"/>
      <c r="G204" s="1"/>
      <c r="H204" s="1"/>
      <c r="I204" s="1"/>
      <c r="J204" s="1"/>
      <c r="K204" s="1"/>
      <c r="L204" s="1"/>
      <c r="M204" s="1"/>
      <c r="N204" s="1"/>
      <c r="O204" s="1"/>
      <c r="P204" s="1"/>
      <c r="Q204" s="1"/>
      <c r="R204" s="1"/>
      <c r="S204" s="1"/>
      <c r="T204" s="1"/>
      <c r="U204" s="1"/>
      <c r="V204" s="1"/>
      <c r="W204" s="1"/>
      <c r="X204" s="1"/>
      <c r="Y204" s="1"/>
      <c r="Z204" s="2"/>
    </row>
    <row r="205" spans="1:26" ht="15.75" customHeight="1">
      <c r="A205" s="1"/>
      <c r="B205" s="29"/>
      <c r="C205" s="1"/>
      <c r="D205" s="29"/>
      <c r="E205" s="1"/>
      <c r="F205" s="1"/>
      <c r="G205" s="1"/>
      <c r="H205" s="1"/>
      <c r="I205" s="1"/>
      <c r="J205" s="1"/>
      <c r="K205" s="1"/>
      <c r="L205" s="1"/>
      <c r="M205" s="1"/>
      <c r="N205" s="1"/>
      <c r="O205" s="1"/>
      <c r="P205" s="1"/>
      <c r="Q205" s="1"/>
      <c r="R205" s="1"/>
      <c r="S205" s="1"/>
      <c r="T205" s="1"/>
      <c r="U205" s="1"/>
      <c r="V205" s="1"/>
      <c r="W205" s="1"/>
      <c r="X205" s="1"/>
      <c r="Y205" s="1"/>
      <c r="Z205" s="2"/>
    </row>
    <row r="206" spans="1:26" ht="15.75" customHeight="1">
      <c r="A206" s="1"/>
      <c r="B206" s="29"/>
      <c r="C206" s="1"/>
      <c r="D206" s="29"/>
      <c r="E206" s="1"/>
      <c r="F206" s="1"/>
      <c r="G206" s="1"/>
      <c r="H206" s="1"/>
      <c r="I206" s="1"/>
      <c r="J206" s="1"/>
      <c r="K206" s="1"/>
      <c r="L206" s="1"/>
      <c r="M206" s="1"/>
      <c r="N206" s="1"/>
      <c r="O206" s="1"/>
      <c r="P206" s="1"/>
      <c r="Q206" s="1"/>
      <c r="R206" s="1"/>
      <c r="S206" s="1"/>
      <c r="T206" s="1"/>
      <c r="U206" s="1"/>
      <c r="V206" s="1"/>
      <c r="W206" s="1"/>
      <c r="X206" s="1"/>
      <c r="Y206" s="1"/>
      <c r="Z206" s="2"/>
    </row>
    <row r="207" spans="1:26" ht="15.75" customHeight="1">
      <c r="A207" s="1"/>
      <c r="B207" s="29"/>
      <c r="C207" s="1"/>
      <c r="D207" s="29"/>
      <c r="E207" s="1"/>
      <c r="F207" s="1"/>
      <c r="G207" s="1"/>
      <c r="H207" s="1"/>
      <c r="I207" s="1"/>
      <c r="J207" s="1"/>
      <c r="K207" s="1"/>
      <c r="L207" s="1"/>
      <c r="M207" s="1"/>
      <c r="N207" s="1"/>
      <c r="O207" s="1"/>
      <c r="P207" s="1"/>
      <c r="Q207" s="1"/>
      <c r="R207" s="1"/>
      <c r="S207" s="1"/>
      <c r="T207" s="1"/>
      <c r="U207" s="1"/>
      <c r="V207" s="1"/>
      <c r="W207" s="1"/>
      <c r="X207" s="1"/>
      <c r="Y207" s="1"/>
      <c r="Z207" s="2"/>
    </row>
    <row r="208" spans="1:26" ht="15.75" customHeight="1">
      <c r="A208" s="1"/>
      <c r="B208" s="29"/>
      <c r="C208" s="1"/>
      <c r="D208" s="29"/>
      <c r="E208" s="1"/>
      <c r="F208" s="1"/>
      <c r="G208" s="1"/>
      <c r="H208" s="1"/>
      <c r="I208" s="1"/>
      <c r="J208" s="1"/>
      <c r="K208" s="1"/>
      <c r="L208" s="1"/>
      <c r="M208" s="1"/>
      <c r="N208" s="1"/>
      <c r="O208" s="1"/>
      <c r="P208" s="1"/>
      <c r="Q208" s="1"/>
      <c r="R208" s="1"/>
      <c r="S208" s="1"/>
      <c r="T208" s="1"/>
      <c r="U208" s="1"/>
      <c r="V208" s="1"/>
      <c r="W208" s="1"/>
      <c r="X208" s="1"/>
      <c r="Y208" s="1"/>
      <c r="Z208" s="2"/>
    </row>
    <row r="209" spans="1:26" ht="15.75" customHeight="1">
      <c r="A209" s="1"/>
      <c r="B209" s="29"/>
      <c r="C209" s="1"/>
      <c r="D209" s="29"/>
      <c r="E209" s="1"/>
      <c r="F209" s="1"/>
      <c r="G209" s="1"/>
      <c r="H209" s="1"/>
      <c r="I209" s="1"/>
      <c r="J209" s="1"/>
      <c r="K209" s="1"/>
      <c r="L209" s="1"/>
      <c r="M209" s="1"/>
      <c r="N209" s="1"/>
      <c r="O209" s="1"/>
      <c r="P209" s="1"/>
      <c r="Q209" s="1"/>
      <c r="R209" s="1"/>
      <c r="S209" s="1"/>
      <c r="T209" s="1"/>
      <c r="U209" s="1"/>
      <c r="V209" s="1"/>
      <c r="W209" s="1"/>
      <c r="X209" s="1"/>
      <c r="Y209" s="1"/>
      <c r="Z209" s="2"/>
    </row>
    <row r="210" spans="1:26" ht="15.75" customHeight="1">
      <c r="A210" s="1"/>
      <c r="B210" s="29"/>
      <c r="C210" s="1"/>
      <c r="D210" s="29"/>
      <c r="E210" s="1"/>
      <c r="F210" s="1"/>
      <c r="G210" s="1"/>
      <c r="H210" s="1"/>
      <c r="I210" s="1"/>
      <c r="J210" s="1"/>
      <c r="K210" s="1"/>
      <c r="L210" s="1"/>
      <c r="M210" s="1"/>
      <c r="N210" s="1"/>
      <c r="O210" s="1"/>
      <c r="P210" s="1"/>
      <c r="Q210" s="1"/>
      <c r="R210" s="1"/>
      <c r="S210" s="1"/>
      <c r="T210" s="1"/>
      <c r="U210" s="1"/>
      <c r="V210" s="1"/>
      <c r="W210" s="1"/>
      <c r="X210" s="1"/>
      <c r="Y210" s="1"/>
      <c r="Z210" s="2"/>
    </row>
    <row r="211" spans="1:26" ht="15.75" customHeight="1">
      <c r="A211" s="1"/>
      <c r="B211" s="29"/>
      <c r="C211" s="1"/>
      <c r="D211" s="29"/>
      <c r="E211" s="1"/>
      <c r="F211" s="1"/>
      <c r="G211" s="1"/>
      <c r="H211" s="1"/>
      <c r="I211" s="1"/>
      <c r="J211" s="1"/>
      <c r="K211" s="1"/>
      <c r="L211" s="1"/>
      <c r="M211" s="1"/>
      <c r="N211" s="1"/>
      <c r="O211" s="1"/>
      <c r="P211" s="1"/>
      <c r="Q211" s="1"/>
      <c r="R211" s="1"/>
      <c r="S211" s="1"/>
      <c r="T211" s="1"/>
      <c r="U211" s="1"/>
      <c r="V211" s="1"/>
      <c r="W211" s="1"/>
      <c r="X211" s="1"/>
      <c r="Y211" s="1"/>
      <c r="Z211" s="2"/>
    </row>
    <row r="212" spans="1:26" ht="15.75" customHeight="1">
      <c r="A212" s="1"/>
      <c r="B212" s="29"/>
      <c r="C212" s="1"/>
      <c r="D212" s="29"/>
      <c r="E212" s="1"/>
      <c r="F212" s="1"/>
      <c r="G212" s="1"/>
      <c r="H212" s="1"/>
      <c r="I212" s="1"/>
      <c r="J212" s="1"/>
      <c r="K212" s="1"/>
      <c r="L212" s="1"/>
      <c r="M212" s="1"/>
      <c r="N212" s="1"/>
      <c r="O212" s="1"/>
      <c r="P212" s="1"/>
      <c r="Q212" s="1"/>
      <c r="R212" s="1"/>
      <c r="S212" s="1"/>
      <c r="T212" s="1"/>
      <c r="U212" s="1"/>
      <c r="V212" s="1"/>
      <c r="W212" s="1"/>
      <c r="X212" s="1"/>
      <c r="Y212" s="1"/>
      <c r="Z212" s="2"/>
    </row>
    <row r="213" spans="1:26" ht="15.75" customHeight="1">
      <c r="A213" s="1"/>
      <c r="B213" s="29"/>
      <c r="C213" s="1"/>
      <c r="D213" s="29"/>
      <c r="E213" s="1"/>
      <c r="F213" s="1"/>
      <c r="G213" s="1"/>
      <c r="H213" s="1"/>
      <c r="I213" s="1"/>
      <c r="J213" s="1"/>
      <c r="K213" s="1"/>
      <c r="L213" s="1"/>
      <c r="M213" s="1"/>
      <c r="N213" s="1"/>
      <c r="O213" s="1"/>
      <c r="P213" s="1"/>
      <c r="Q213" s="1"/>
      <c r="R213" s="1"/>
      <c r="S213" s="1"/>
      <c r="T213" s="1"/>
      <c r="U213" s="1"/>
      <c r="V213" s="1"/>
      <c r="W213" s="1"/>
      <c r="X213" s="1"/>
      <c r="Y213" s="1"/>
      <c r="Z213" s="2"/>
    </row>
    <row r="214" spans="1:26" ht="15.75" customHeight="1">
      <c r="A214" s="1"/>
      <c r="B214" s="29"/>
      <c r="C214" s="1"/>
      <c r="D214" s="29"/>
      <c r="E214" s="1"/>
      <c r="F214" s="1"/>
      <c r="G214" s="1"/>
      <c r="H214" s="1"/>
      <c r="I214" s="1"/>
      <c r="J214" s="1"/>
      <c r="K214" s="1"/>
      <c r="L214" s="1"/>
      <c r="M214" s="1"/>
      <c r="N214" s="1"/>
      <c r="O214" s="1"/>
      <c r="P214" s="1"/>
      <c r="Q214" s="1"/>
      <c r="R214" s="1"/>
      <c r="S214" s="1"/>
      <c r="T214" s="1"/>
      <c r="U214" s="1"/>
      <c r="V214" s="1"/>
      <c r="W214" s="1"/>
      <c r="X214" s="1"/>
      <c r="Y214" s="1"/>
      <c r="Z214" s="2"/>
    </row>
    <row r="215" spans="1:26" ht="15.75" customHeight="1">
      <c r="A215" s="1"/>
      <c r="B215" s="29"/>
      <c r="C215" s="1"/>
      <c r="D215" s="29"/>
      <c r="E215" s="1"/>
      <c r="F215" s="1"/>
      <c r="G215" s="1"/>
      <c r="H215" s="1"/>
      <c r="I215" s="1"/>
      <c r="J215" s="1"/>
      <c r="K215" s="1"/>
      <c r="L215" s="1"/>
      <c r="M215" s="1"/>
      <c r="N215" s="1"/>
      <c r="O215" s="1"/>
      <c r="P215" s="1"/>
      <c r="Q215" s="1"/>
      <c r="R215" s="1"/>
      <c r="S215" s="1"/>
      <c r="T215" s="1"/>
      <c r="U215" s="1"/>
      <c r="V215" s="1"/>
      <c r="W215" s="1"/>
      <c r="X215" s="1"/>
      <c r="Y215" s="1"/>
      <c r="Z215" s="2"/>
    </row>
    <row r="216" spans="1:26" ht="15.75" customHeight="1">
      <c r="A216" s="1"/>
      <c r="B216" s="29"/>
      <c r="C216" s="1"/>
      <c r="D216" s="29"/>
      <c r="E216" s="1"/>
      <c r="F216" s="1"/>
      <c r="G216" s="1"/>
      <c r="H216" s="1"/>
      <c r="I216" s="1"/>
      <c r="J216" s="1"/>
      <c r="K216" s="1"/>
      <c r="L216" s="1"/>
      <c r="M216" s="1"/>
      <c r="N216" s="1"/>
      <c r="O216" s="1"/>
      <c r="P216" s="1"/>
      <c r="Q216" s="1"/>
      <c r="R216" s="1"/>
      <c r="S216" s="1"/>
      <c r="T216" s="1"/>
      <c r="U216" s="1"/>
      <c r="V216" s="1"/>
      <c r="W216" s="1"/>
      <c r="X216" s="1"/>
      <c r="Y216" s="1"/>
      <c r="Z216" s="2"/>
    </row>
    <row r="217" spans="1:26" ht="15.75" customHeight="1">
      <c r="A217" s="1"/>
      <c r="B217" s="29"/>
      <c r="C217" s="1"/>
      <c r="D217" s="29"/>
      <c r="E217" s="1"/>
      <c r="F217" s="1"/>
      <c r="G217" s="1"/>
      <c r="H217" s="1"/>
      <c r="I217" s="1"/>
      <c r="J217" s="1"/>
      <c r="K217" s="1"/>
      <c r="L217" s="1"/>
      <c r="M217" s="1"/>
      <c r="N217" s="1"/>
      <c r="O217" s="1"/>
      <c r="P217" s="1"/>
      <c r="Q217" s="1"/>
      <c r="R217" s="1"/>
      <c r="S217" s="1"/>
      <c r="T217" s="1"/>
      <c r="U217" s="1"/>
      <c r="V217" s="1"/>
      <c r="W217" s="1"/>
      <c r="X217" s="1"/>
      <c r="Y217" s="1"/>
      <c r="Z217" s="2"/>
    </row>
    <row r="218" spans="1:26" ht="15.75" customHeight="1">
      <c r="A218" s="1"/>
      <c r="B218" s="29"/>
      <c r="C218" s="1"/>
      <c r="D218" s="29"/>
      <c r="E218" s="1"/>
      <c r="F218" s="1"/>
      <c r="G218" s="1"/>
      <c r="H218" s="1"/>
      <c r="I218" s="1"/>
      <c r="J218" s="1"/>
      <c r="K218" s="1"/>
      <c r="L218" s="1"/>
      <c r="M218" s="1"/>
      <c r="N218" s="1"/>
      <c r="O218" s="1"/>
      <c r="P218" s="1"/>
      <c r="Q218" s="1"/>
      <c r="R218" s="1"/>
      <c r="S218" s="1"/>
      <c r="T218" s="1"/>
      <c r="U218" s="1"/>
      <c r="V218" s="1"/>
      <c r="W218" s="1"/>
      <c r="X218" s="1"/>
      <c r="Y218" s="1"/>
      <c r="Z218" s="2"/>
    </row>
    <row r="219" spans="1:26" ht="15.75" customHeight="1">
      <c r="A219" s="1"/>
      <c r="B219" s="29"/>
      <c r="C219" s="1"/>
      <c r="D219" s="29"/>
      <c r="E219" s="1"/>
      <c r="F219" s="1"/>
      <c r="G219" s="1"/>
      <c r="H219" s="1"/>
      <c r="I219" s="1"/>
      <c r="J219" s="1"/>
      <c r="K219" s="1"/>
      <c r="L219" s="1"/>
      <c r="M219" s="1"/>
      <c r="N219" s="1"/>
      <c r="O219" s="1"/>
      <c r="P219" s="1"/>
      <c r="Q219" s="1"/>
      <c r="R219" s="1"/>
      <c r="S219" s="1"/>
      <c r="T219" s="1"/>
      <c r="U219" s="1"/>
      <c r="V219" s="1"/>
      <c r="W219" s="1"/>
      <c r="X219" s="1"/>
      <c r="Y219" s="1"/>
      <c r="Z219" s="2"/>
    </row>
    <row r="220" spans="1:26" ht="15.75" customHeight="1">
      <c r="A220" s="1"/>
      <c r="B220" s="29"/>
      <c r="C220" s="1"/>
      <c r="D220" s="29"/>
      <c r="E220" s="1"/>
      <c r="F220" s="1"/>
      <c r="G220" s="1"/>
      <c r="H220" s="1"/>
      <c r="I220" s="1"/>
      <c r="J220" s="1"/>
      <c r="K220" s="1"/>
      <c r="L220" s="1"/>
      <c r="M220" s="1"/>
      <c r="N220" s="1"/>
      <c r="O220" s="1"/>
      <c r="P220" s="1"/>
      <c r="Q220" s="1"/>
      <c r="R220" s="1"/>
      <c r="S220" s="1"/>
      <c r="T220" s="1"/>
      <c r="U220" s="1"/>
      <c r="V220" s="1"/>
      <c r="W220" s="1"/>
      <c r="X220" s="1"/>
      <c r="Y220" s="1"/>
      <c r="Z220" s="2"/>
    </row>
    <row r="221" spans="1:26" ht="15.75" customHeight="1">
      <c r="A221" s="1"/>
      <c r="B221" s="29"/>
      <c r="C221" s="1"/>
      <c r="D221" s="29"/>
      <c r="E221" s="1"/>
      <c r="F221" s="1"/>
      <c r="G221" s="1"/>
      <c r="H221" s="1"/>
      <c r="I221" s="1"/>
      <c r="J221" s="1"/>
      <c r="K221" s="1"/>
      <c r="L221" s="1"/>
      <c r="M221" s="1"/>
      <c r="N221" s="1"/>
      <c r="O221" s="1"/>
      <c r="P221" s="1"/>
      <c r="Q221" s="1"/>
      <c r="R221" s="1"/>
      <c r="S221" s="1"/>
      <c r="T221" s="1"/>
      <c r="U221" s="1"/>
      <c r="V221" s="1"/>
      <c r="W221" s="1"/>
      <c r="X221" s="1"/>
      <c r="Y221" s="1"/>
      <c r="Z221" s="2"/>
    </row>
    <row r="222" spans="1:26" ht="15.75" customHeight="1">
      <c r="A222" s="1"/>
      <c r="B222" s="29"/>
      <c r="C222" s="1"/>
      <c r="D222" s="29"/>
      <c r="E222" s="1"/>
      <c r="F222" s="1"/>
      <c r="G222" s="1"/>
      <c r="H222" s="1"/>
      <c r="I222" s="1"/>
      <c r="J222" s="1"/>
      <c r="K222" s="1"/>
      <c r="L222" s="1"/>
      <c r="M222" s="1"/>
      <c r="N222" s="1"/>
      <c r="O222" s="1"/>
      <c r="P222" s="1"/>
      <c r="Q222" s="1"/>
      <c r="R222" s="1"/>
      <c r="S222" s="1"/>
      <c r="T222" s="1"/>
      <c r="U222" s="1"/>
      <c r="V222" s="1"/>
      <c r="W222" s="1"/>
      <c r="X222" s="1"/>
      <c r="Y222" s="1"/>
      <c r="Z222" s="2"/>
    </row>
    <row r="223" spans="1:26" ht="15.75" customHeight="1">
      <c r="A223" s="1"/>
      <c r="B223" s="29"/>
      <c r="C223" s="1"/>
      <c r="D223" s="29"/>
      <c r="E223" s="1"/>
      <c r="F223" s="1"/>
      <c r="G223" s="1"/>
      <c r="H223" s="1"/>
      <c r="I223" s="1"/>
      <c r="J223" s="1"/>
      <c r="K223" s="1"/>
      <c r="L223" s="1"/>
      <c r="M223" s="1"/>
      <c r="N223" s="1"/>
      <c r="O223" s="1"/>
      <c r="P223" s="1"/>
      <c r="Q223" s="1"/>
      <c r="R223" s="1"/>
      <c r="S223" s="1"/>
      <c r="T223" s="1"/>
      <c r="U223" s="1"/>
      <c r="V223" s="1"/>
      <c r="W223" s="1"/>
      <c r="X223" s="1"/>
      <c r="Y223" s="1"/>
      <c r="Z223" s="2"/>
    </row>
    <row r="224" spans="1:26" ht="15.75" customHeight="1">
      <c r="A224" s="1"/>
      <c r="B224" s="29"/>
      <c r="C224" s="1"/>
      <c r="D224" s="29"/>
      <c r="E224" s="1"/>
      <c r="F224" s="1"/>
      <c r="G224" s="1"/>
      <c r="H224" s="1"/>
      <c r="I224" s="1"/>
      <c r="J224" s="1"/>
      <c r="K224" s="1"/>
      <c r="L224" s="1"/>
      <c r="M224" s="1"/>
      <c r="N224" s="1"/>
      <c r="O224" s="1"/>
      <c r="P224" s="1"/>
      <c r="Q224" s="1"/>
      <c r="R224" s="1"/>
      <c r="S224" s="1"/>
      <c r="T224" s="1"/>
      <c r="U224" s="1"/>
      <c r="V224" s="1"/>
      <c r="W224" s="1"/>
      <c r="X224" s="1"/>
      <c r="Y224" s="1"/>
      <c r="Z224" s="2"/>
    </row>
    <row r="225" spans="1:26" ht="15.75" customHeight="1">
      <c r="A225" s="1"/>
      <c r="B225" s="29"/>
      <c r="C225" s="1"/>
      <c r="D225" s="29"/>
      <c r="E225" s="1"/>
      <c r="F225" s="1"/>
      <c r="G225" s="1"/>
      <c r="H225" s="1"/>
      <c r="I225" s="1"/>
      <c r="J225" s="1"/>
      <c r="K225" s="1"/>
      <c r="L225" s="1"/>
      <c r="M225" s="1"/>
      <c r="N225" s="1"/>
      <c r="O225" s="1"/>
      <c r="P225" s="1"/>
      <c r="Q225" s="1"/>
      <c r="R225" s="1"/>
      <c r="S225" s="1"/>
      <c r="T225" s="1"/>
      <c r="U225" s="1"/>
      <c r="V225" s="1"/>
      <c r="W225" s="1"/>
      <c r="X225" s="1"/>
      <c r="Y225" s="1"/>
      <c r="Z225" s="2"/>
    </row>
    <row r="226" spans="1:26" ht="15.75" customHeight="1">
      <c r="A226" s="1"/>
      <c r="B226" s="29"/>
      <c r="C226" s="1"/>
      <c r="D226" s="29"/>
      <c r="E226" s="1"/>
      <c r="F226" s="1"/>
      <c r="G226" s="1"/>
      <c r="H226" s="1"/>
      <c r="I226" s="1"/>
      <c r="J226" s="1"/>
      <c r="K226" s="1"/>
      <c r="L226" s="1"/>
      <c r="M226" s="1"/>
      <c r="N226" s="1"/>
      <c r="O226" s="1"/>
      <c r="P226" s="1"/>
      <c r="Q226" s="1"/>
      <c r="R226" s="1"/>
      <c r="S226" s="1"/>
      <c r="T226" s="1"/>
      <c r="U226" s="1"/>
      <c r="V226" s="1"/>
      <c r="W226" s="1"/>
      <c r="X226" s="1"/>
      <c r="Y226" s="1"/>
      <c r="Z226" s="2"/>
    </row>
    <row r="227" spans="1:26" ht="15.75" customHeight="1">
      <c r="A227" s="1"/>
      <c r="B227" s="29"/>
      <c r="C227" s="1"/>
      <c r="D227" s="29"/>
      <c r="E227" s="1"/>
      <c r="F227" s="1"/>
      <c r="G227" s="1"/>
      <c r="H227" s="1"/>
      <c r="I227" s="1"/>
      <c r="J227" s="1"/>
      <c r="K227" s="1"/>
      <c r="L227" s="1"/>
      <c r="M227" s="1"/>
      <c r="N227" s="1"/>
      <c r="O227" s="1"/>
      <c r="P227" s="1"/>
      <c r="Q227" s="1"/>
      <c r="R227" s="1"/>
      <c r="S227" s="1"/>
      <c r="T227" s="1"/>
      <c r="U227" s="1"/>
      <c r="V227" s="1"/>
      <c r="W227" s="1"/>
      <c r="X227" s="1"/>
      <c r="Y227" s="1"/>
      <c r="Z227" s="2"/>
    </row>
    <row r="228" spans="1:26" ht="15.75" customHeight="1">
      <c r="A228" s="1"/>
      <c r="B228" s="29"/>
      <c r="C228" s="1"/>
      <c r="D228" s="29"/>
      <c r="E228" s="1"/>
      <c r="F228" s="1"/>
      <c r="G228" s="1"/>
      <c r="H228" s="1"/>
      <c r="I228" s="1"/>
      <c r="J228" s="1"/>
      <c r="K228" s="1"/>
      <c r="L228" s="1"/>
      <c r="M228" s="1"/>
      <c r="N228" s="1"/>
      <c r="O228" s="1"/>
      <c r="P228" s="1"/>
      <c r="Q228" s="1"/>
      <c r="R228" s="1"/>
      <c r="S228" s="1"/>
      <c r="T228" s="1"/>
      <c r="U228" s="1"/>
      <c r="V228" s="1"/>
      <c r="W228" s="1"/>
      <c r="X228" s="1"/>
      <c r="Y228" s="1"/>
      <c r="Z228" s="2"/>
    </row>
    <row r="229" spans="1:26" ht="15.75" customHeight="1">
      <c r="A229" s="1"/>
      <c r="B229" s="29"/>
      <c r="C229" s="1"/>
      <c r="D229" s="29"/>
      <c r="E229" s="1"/>
      <c r="F229" s="1"/>
      <c r="G229" s="1"/>
      <c r="H229" s="1"/>
      <c r="I229" s="1"/>
      <c r="J229" s="1"/>
      <c r="K229" s="1"/>
      <c r="L229" s="1"/>
      <c r="M229" s="1"/>
      <c r="N229" s="1"/>
      <c r="O229" s="1"/>
      <c r="P229" s="1"/>
      <c r="Q229" s="1"/>
      <c r="R229" s="1"/>
      <c r="S229" s="1"/>
      <c r="T229" s="1"/>
      <c r="U229" s="1"/>
      <c r="V229" s="1"/>
      <c r="W229" s="1"/>
      <c r="X229" s="1"/>
      <c r="Y229" s="1"/>
      <c r="Z229" s="2"/>
    </row>
    <row r="230" spans="1:26" ht="15.75" customHeight="1">
      <c r="A230" s="1"/>
      <c r="B230" s="29"/>
      <c r="C230" s="1"/>
      <c r="D230" s="29"/>
      <c r="E230" s="1"/>
      <c r="F230" s="1"/>
      <c r="G230" s="1"/>
      <c r="H230" s="1"/>
      <c r="I230" s="1"/>
      <c r="J230" s="1"/>
      <c r="K230" s="1"/>
      <c r="L230" s="1"/>
      <c r="M230" s="1"/>
      <c r="N230" s="1"/>
      <c r="O230" s="1"/>
      <c r="P230" s="1"/>
      <c r="Q230" s="1"/>
      <c r="R230" s="1"/>
      <c r="S230" s="1"/>
      <c r="T230" s="1"/>
      <c r="U230" s="1"/>
      <c r="V230" s="1"/>
      <c r="W230" s="1"/>
      <c r="X230" s="1"/>
      <c r="Y230" s="1"/>
      <c r="Z230" s="2"/>
    </row>
    <row r="231" spans="1:26" ht="15.75" customHeight="1">
      <c r="A231" s="1"/>
      <c r="B231" s="29"/>
      <c r="C231" s="1"/>
      <c r="D231" s="29"/>
      <c r="E231" s="1"/>
      <c r="F231" s="1"/>
      <c r="G231" s="1"/>
      <c r="H231" s="1"/>
      <c r="I231" s="1"/>
      <c r="J231" s="1"/>
      <c r="K231" s="1"/>
      <c r="L231" s="1"/>
      <c r="M231" s="1"/>
      <c r="N231" s="1"/>
      <c r="O231" s="1"/>
      <c r="P231" s="1"/>
      <c r="Q231" s="1"/>
      <c r="R231" s="1"/>
      <c r="S231" s="1"/>
      <c r="T231" s="1"/>
      <c r="U231" s="1"/>
      <c r="V231" s="1"/>
      <c r="W231" s="1"/>
      <c r="X231" s="1"/>
      <c r="Y231" s="1"/>
      <c r="Z231" s="2"/>
    </row>
    <row r="232" spans="1:26" ht="15.75" customHeight="1">
      <c r="A232" s="1"/>
      <c r="B232" s="29"/>
      <c r="C232" s="1"/>
      <c r="D232" s="29"/>
      <c r="E232" s="1"/>
      <c r="F232" s="1"/>
      <c r="G232" s="1"/>
      <c r="H232" s="1"/>
      <c r="I232" s="1"/>
      <c r="J232" s="1"/>
      <c r="K232" s="1"/>
      <c r="L232" s="1"/>
      <c r="M232" s="1"/>
      <c r="N232" s="1"/>
      <c r="O232" s="1"/>
      <c r="P232" s="1"/>
      <c r="Q232" s="1"/>
      <c r="R232" s="1"/>
      <c r="S232" s="1"/>
      <c r="T232" s="1"/>
      <c r="U232" s="1"/>
      <c r="V232" s="1"/>
      <c r="W232" s="1"/>
      <c r="X232" s="1"/>
      <c r="Y232" s="1"/>
      <c r="Z232" s="2"/>
    </row>
    <row r="233" spans="1:26" ht="15.75" customHeight="1">
      <c r="A233" s="1"/>
      <c r="B233" s="29"/>
      <c r="C233" s="1"/>
      <c r="D233" s="29"/>
      <c r="E233" s="1"/>
      <c r="F233" s="1"/>
      <c r="G233" s="1"/>
      <c r="H233" s="1"/>
      <c r="I233" s="1"/>
      <c r="J233" s="1"/>
      <c r="K233" s="1"/>
      <c r="L233" s="1"/>
      <c r="M233" s="1"/>
      <c r="N233" s="1"/>
      <c r="O233" s="1"/>
      <c r="P233" s="1"/>
      <c r="Q233" s="1"/>
      <c r="R233" s="1"/>
      <c r="S233" s="1"/>
      <c r="T233" s="1"/>
      <c r="U233" s="1"/>
      <c r="V233" s="1"/>
      <c r="W233" s="1"/>
      <c r="X233" s="1"/>
      <c r="Y233" s="1"/>
      <c r="Z233" s="2"/>
    </row>
    <row r="234" spans="1:26" ht="15.75" customHeight="1">
      <c r="A234" s="1"/>
      <c r="B234" s="29"/>
      <c r="C234" s="1"/>
      <c r="D234" s="29"/>
      <c r="E234" s="1"/>
      <c r="F234" s="1"/>
      <c r="G234" s="1"/>
      <c r="H234" s="1"/>
      <c r="I234" s="1"/>
      <c r="J234" s="1"/>
      <c r="K234" s="1"/>
      <c r="L234" s="1"/>
      <c r="M234" s="1"/>
      <c r="N234" s="1"/>
      <c r="O234" s="1"/>
      <c r="P234" s="1"/>
      <c r="Q234" s="1"/>
      <c r="R234" s="1"/>
      <c r="S234" s="1"/>
      <c r="T234" s="1"/>
      <c r="U234" s="1"/>
      <c r="V234" s="1"/>
      <c r="W234" s="1"/>
      <c r="X234" s="1"/>
      <c r="Y234" s="1"/>
      <c r="Z234" s="2"/>
    </row>
    <row r="235" spans="1:26" ht="15.75" customHeight="1">
      <c r="A235" s="1"/>
      <c r="B235" s="29"/>
      <c r="C235" s="1"/>
      <c r="D235" s="29"/>
      <c r="E235" s="1"/>
      <c r="F235" s="1"/>
      <c r="G235" s="1"/>
      <c r="H235" s="1"/>
      <c r="I235" s="1"/>
      <c r="J235" s="1"/>
      <c r="K235" s="1"/>
      <c r="L235" s="1"/>
      <c r="M235" s="1"/>
      <c r="N235" s="1"/>
      <c r="O235" s="1"/>
      <c r="P235" s="1"/>
      <c r="Q235" s="1"/>
      <c r="R235" s="1"/>
      <c r="S235" s="1"/>
      <c r="T235" s="1"/>
      <c r="U235" s="1"/>
      <c r="V235" s="1"/>
      <c r="W235" s="1"/>
      <c r="X235" s="1"/>
      <c r="Y235" s="1"/>
      <c r="Z235" s="2"/>
    </row>
    <row r="236" spans="1:26" ht="15.75" customHeight="1">
      <c r="A236" s="1"/>
      <c r="B236" s="29"/>
      <c r="C236" s="1"/>
      <c r="D236" s="29"/>
      <c r="E236" s="1"/>
      <c r="F236" s="1"/>
      <c r="G236" s="1"/>
      <c r="H236" s="1"/>
      <c r="I236" s="1"/>
      <c r="J236" s="1"/>
      <c r="K236" s="1"/>
      <c r="L236" s="1"/>
      <c r="M236" s="1"/>
      <c r="N236" s="1"/>
      <c r="O236" s="1"/>
      <c r="P236" s="1"/>
      <c r="Q236" s="1"/>
      <c r="R236" s="1"/>
      <c r="S236" s="1"/>
      <c r="T236" s="1"/>
      <c r="U236" s="1"/>
      <c r="V236" s="1"/>
      <c r="W236" s="1"/>
      <c r="X236" s="1"/>
      <c r="Y236" s="1"/>
      <c r="Z236" s="2"/>
    </row>
    <row r="237" spans="1:26" ht="15.75" customHeight="1">
      <c r="A237" s="1"/>
      <c r="B237" s="29"/>
      <c r="C237" s="1"/>
      <c r="D237" s="29"/>
      <c r="E237" s="1"/>
      <c r="F237" s="1"/>
      <c r="G237" s="1"/>
      <c r="H237" s="1"/>
      <c r="I237" s="1"/>
      <c r="J237" s="1"/>
      <c r="K237" s="1"/>
      <c r="L237" s="1"/>
      <c r="M237" s="1"/>
      <c r="N237" s="1"/>
      <c r="O237" s="1"/>
      <c r="P237" s="1"/>
      <c r="Q237" s="1"/>
      <c r="R237" s="1"/>
      <c r="S237" s="1"/>
      <c r="T237" s="1"/>
      <c r="U237" s="1"/>
      <c r="V237" s="1"/>
      <c r="W237" s="1"/>
      <c r="X237" s="1"/>
      <c r="Y237" s="1"/>
      <c r="Z237" s="2"/>
    </row>
    <row r="238" spans="1:26" ht="15.75" customHeight="1">
      <c r="A238" s="1"/>
      <c r="B238" s="29"/>
      <c r="C238" s="1"/>
      <c r="D238" s="29"/>
      <c r="E238" s="1"/>
      <c r="F238" s="1"/>
      <c r="G238" s="1"/>
      <c r="H238" s="1"/>
      <c r="I238" s="1"/>
      <c r="J238" s="1"/>
      <c r="K238" s="1"/>
      <c r="L238" s="1"/>
      <c r="M238" s="1"/>
      <c r="N238" s="1"/>
      <c r="O238" s="1"/>
      <c r="P238" s="1"/>
      <c r="Q238" s="1"/>
      <c r="R238" s="1"/>
      <c r="S238" s="1"/>
      <c r="T238" s="1"/>
      <c r="U238" s="1"/>
      <c r="V238" s="1"/>
      <c r="W238" s="1"/>
      <c r="X238" s="1"/>
      <c r="Y238" s="1"/>
      <c r="Z238" s="2"/>
    </row>
    <row r="239" spans="1:26" ht="15.75" customHeight="1">
      <c r="A239" s="1"/>
      <c r="B239" s="29"/>
      <c r="C239" s="1"/>
      <c r="D239" s="29"/>
      <c r="E239" s="1"/>
      <c r="F239" s="1"/>
      <c r="G239" s="1"/>
      <c r="H239" s="1"/>
      <c r="I239" s="1"/>
      <c r="J239" s="1"/>
      <c r="K239" s="1"/>
      <c r="L239" s="1"/>
      <c r="M239" s="1"/>
      <c r="N239" s="1"/>
      <c r="O239" s="1"/>
      <c r="P239" s="1"/>
      <c r="Q239" s="1"/>
      <c r="R239" s="1"/>
      <c r="S239" s="1"/>
      <c r="T239" s="1"/>
      <c r="U239" s="1"/>
      <c r="V239" s="1"/>
      <c r="W239" s="1"/>
      <c r="X239" s="1"/>
      <c r="Y239" s="1"/>
      <c r="Z239" s="2"/>
    </row>
    <row r="240" spans="1:26" ht="15.75" customHeight="1">
      <c r="A240" s="1"/>
      <c r="B240" s="29"/>
      <c r="C240" s="1"/>
      <c r="D240" s="29"/>
      <c r="E240" s="1"/>
      <c r="F240" s="1"/>
      <c r="G240" s="1"/>
      <c r="H240" s="1"/>
      <c r="I240" s="1"/>
      <c r="J240" s="1"/>
      <c r="K240" s="1"/>
      <c r="L240" s="1"/>
      <c r="M240" s="1"/>
      <c r="N240" s="1"/>
      <c r="O240" s="1"/>
      <c r="P240" s="1"/>
      <c r="Q240" s="1"/>
      <c r="R240" s="1"/>
      <c r="S240" s="1"/>
      <c r="T240" s="1"/>
      <c r="U240" s="1"/>
      <c r="V240" s="1"/>
      <c r="W240" s="1"/>
      <c r="X240" s="1"/>
      <c r="Y240" s="1"/>
      <c r="Z240" s="2"/>
    </row>
    <row r="241" spans="1:26" ht="15.75" customHeight="1">
      <c r="A241" s="1"/>
      <c r="B241" s="29"/>
      <c r="C241" s="1"/>
      <c r="D241" s="29"/>
      <c r="E241" s="1"/>
      <c r="F241" s="1"/>
      <c r="G241" s="1"/>
      <c r="H241" s="1"/>
      <c r="I241" s="1"/>
      <c r="J241" s="1"/>
      <c r="K241" s="1"/>
      <c r="L241" s="1"/>
      <c r="M241" s="1"/>
      <c r="N241" s="1"/>
      <c r="O241" s="1"/>
      <c r="P241" s="1"/>
      <c r="Q241" s="1"/>
      <c r="R241" s="1"/>
      <c r="S241" s="1"/>
      <c r="T241" s="1"/>
      <c r="U241" s="1"/>
      <c r="V241" s="1"/>
      <c r="W241" s="1"/>
      <c r="X241" s="1"/>
      <c r="Y241" s="1"/>
      <c r="Z241" s="2"/>
    </row>
    <row r="242" spans="1:26" ht="15.75" customHeight="1">
      <c r="A242" s="1"/>
      <c r="B242" s="29"/>
      <c r="C242" s="1"/>
      <c r="D242" s="29"/>
      <c r="E242" s="1"/>
      <c r="F242" s="1"/>
      <c r="G242" s="1"/>
      <c r="H242" s="1"/>
      <c r="I242" s="1"/>
      <c r="J242" s="1"/>
      <c r="K242" s="1"/>
      <c r="L242" s="1"/>
      <c r="M242" s="1"/>
      <c r="N242" s="1"/>
      <c r="O242" s="1"/>
      <c r="P242" s="1"/>
      <c r="Q242" s="1"/>
      <c r="R242" s="1"/>
      <c r="S242" s="1"/>
      <c r="T242" s="1"/>
      <c r="U242" s="1"/>
      <c r="V242" s="1"/>
      <c r="W242" s="1"/>
      <c r="X242" s="1"/>
      <c r="Y242" s="1"/>
      <c r="Z242" s="2"/>
    </row>
    <row r="243" spans="1:26" ht="15.75" customHeight="1">
      <c r="A243" s="1"/>
      <c r="B243" s="29"/>
      <c r="C243" s="1"/>
      <c r="D243" s="29"/>
      <c r="E243" s="1"/>
      <c r="F243" s="1"/>
      <c r="G243" s="1"/>
      <c r="H243" s="1"/>
      <c r="I243" s="1"/>
      <c r="J243" s="1"/>
      <c r="K243" s="1"/>
      <c r="L243" s="1"/>
      <c r="M243" s="1"/>
      <c r="N243" s="1"/>
      <c r="O243" s="1"/>
      <c r="P243" s="1"/>
      <c r="Q243" s="1"/>
      <c r="R243" s="1"/>
      <c r="S243" s="1"/>
      <c r="T243" s="1"/>
      <c r="U243" s="1"/>
      <c r="V243" s="1"/>
      <c r="W243" s="1"/>
      <c r="X243" s="1"/>
      <c r="Y243" s="1"/>
      <c r="Z243" s="2"/>
    </row>
    <row r="244" spans="1:26" ht="15.75" customHeight="1">
      <c r="A244" s="1"/>
      <c r="B244" s="29"/>
      <c r="C244" s="1"/>
      <c r="D244" s="29"/>
      <c r="E244" s="1"/>
      <c r="F244" s="1"/>
      <c r="G244" s="1"/>
      <c r="H244" s="1"/>
      <c r="I244" s="1"/>
      <c r="J244" s="1"/>
      <c r="K244" s="1"/>
      <c r="L244" s="1"/>
      <c r="M244" s="1"/>
      <c r="N244" s="1"/>
      <c r="O244" s="1"/>
      <c r="P244" s="1"/>
      <c r="Q244" s="1"/>
      <c r="R244" s="1"/>
      <c r="S244" s="1"/>
      <c r="T244" s="1"/>
      <c r="U244" s="1"/>
      <c r="V244" s="1"/>
      <c r="W244" s="1"/>
      <c r="X244" s="1"/>
      <c r="Y244" s="1"/>
      <c r="Z244" s="2"/>
    </row>
    <row r="245" spans="1:26" ht="15.75" customHeight="1">
      <c r="A245" s="1"/>
      <c r="B245" s="29"/>
      <c r="C245" s="1"/>
      <c r="D245" s="29"/>
      <c r="E245" s="1"/>
      <c r="F245" s="1"/>
      <c r="G245" s="1"/>
      <c r="H245" s="1"/>
      <c r="I245" s="1"/>
      <c r="J245" s="1"/>
      <c r="K245" s="1"/>
      <c r="L245" s="1"/>
      <c r="M245" s="1"/>
      <c r="N245" s="1"/>
      <c r="O245" s="1"/>
      <c r="P245" s="1"/>
      <c r="Q245" s="1"/>
      <c r="R245" s="1"/>
      <c r="S245" s="1"/>
      <c r="T245" s="1"/>
      <c r="U245" s="1"/>
      <c r="V245" s="1"/>
      <c r="W245" s="1"/>
      <c r="X245" s="1"/>
      <c r="Y245" s="1"/>
      <c r="Z245" s="2"/>
    </row>
    <row r="246" spans="1:26" ht="15.75" customHeight="1">
      <c r="A246" s="1"/>
      <c r="B246" s="29"/>
      <c r="C246" s="1"/>
      <c r="D246" s="29"/>
      <c r="E246" s="1"/>
      <c r="F246" s="1"/>
      <c r="G246" s="1"/>
      <c r="H246" s="1"/>
      <c r="I246" s="1"/>
      <c r="J246" s="1"/>
      <c r="K246" s="1"/>
      <c r="L246" s="1"/>
      <c r="M246" s="1"/>
      <c r="N246" s="1"/>
      <c r="O246" s="1"/>
      <c r="P246" s="1"/>
      <c r="Q246" s="1"/>
      <c r="R246" s="1"/>
      <c r="S246" s="1"/>
      <c r="T246" s="1"/>
      <c r="U246" s="1"/>
      <c r="V246" s="1"/>
      <c r="W246" s="1"/>
      <c r="X246" s="1"/>
      <c r="Y246" s="1"/>
      <c r="Z246" s="2"/>
    </row>
    <row r="247" spans="1:26" ht="15.75" customHeight="1">
      <c r="A247" s="1"/>
      <c r="B247" s="29"/>
      <c r="C247" s="1"/>
      <c r="D247" s="29"/>
      <c r="E247" s="1"/>
      <c r="F247" s="1"/>
      <c r="G247" s="1"/>
      <c r="H247" s="1"/>
      <c r="I247" s="1"/>
      <c r="J247" s="1"/>
      <c r="K247" s="1"/>
      <c r="L247" s="1"/>
      <c r="M247" s="1"/>
      <c r="N247" s="1"/>
      <c r="O247" s="1"/>
      <c r="P247" s="1"/>
      <c r="Q247" s="1"/>
      <c r="R247" s="1"/>
      <c r="S247" s="1"/>
      <c r="T247" s="1"/>
      <c r="U247" s="1"/>
      <c r="V247" s="1"/>
      <c r="W247" s="1"/>
      <c r="X247" s="1"/>
      <c r="Y247" s="1"/>
      <c r="Z247" s="2"/>
    </row>
    <row r="248" spans="1:26" ht="15.75" customHeight="1">
      <c r="A248" s="1"/>
      <c r="B248" s="29"/>
      <c r="C248" s="1"/>
      <c r="D248" s="29"/>
      <c r="E248" s="1"/>
      <c r="F248" s="1"/>
      <c r="G248" s="1"/>
      <c r="H248" s="1"/>
      <c r="I248" s="1"/>
      <c r="J248" s="1"/>
      <c r="K248" s="1"/>
      <c r="L248" s="1"/>
      <c r="M248" s="1"/>
      <c r="N248" s="1"/>
      <c r="O248" s="1"/>
      <c r="P248" s="1"/>
      <c r="Q248" s="1"/>
      <c r="R248" s="1"/>
      <c r="S248" s="1"/>
      <c r="T248" s="1"/>
      <c r="U248" s="1"/>
      <c r="V248" s="1"/>
      <c r="W248" s="1"/>
      <c r="X248" s="1"/>
      <c r="Y248" s="1"/>
      <c r="Z248" s="2"/>
    </row>
    <row r="249" spans="1:26" ht="15.75" customHeight="1">
      <c r="A249" s="1"/>
      <c r="B249" s="29"/>
      <c r="C249" s="1"/>
      <c r="D249" s="29"/>
      <c r="E249" s="1"/>
      <c r="F249" s="1"/>
      <c r="G249" s="1"/>
      <c r="H249" s="1"/>
      <c r="I249" s="1"/>
      <c r="J249" s="1"/>
      <c r="K249" s="1"/>
      <c r="L249" s="1"/>
      <c r="M249" s="1"/>
      <c r="N249" s="1"/>
      <c r="O249" s="1"/>
      <c r="P249" s="1"/>
      <c r="Q249" s="1"/>
      <c r="R249" s="1"/>
      <c r="S249" s="1"/>
      <c r="T249" s="1"/>
      <c r="U249" s="1"/>
      <c r="V249" s="1"/>
      <c r="W249" s="1"/>
      <c r="X249" s="1"/>
      <c r="Y249" s="1"/>
      <c r="Z249" s="2"/>
    </row>
    <row r="250" spans="1:26" ht="15.75" customHeight="1">
      <c r="A250" s="1"/>
      <c r="B250" s="29"/>
      <c r="C250" s="1"/>
      <c r="D250" s="29"/>
      <c r="E250" s="1"/>
      <c r="F250" s="1"/>
      <c r="G250" s="1"/>
      <c r="H250" s="1"/>
      <c r="I250" s="1"/>
      <c r="J250" s="1"/>
      <c r="K250" s="1"/>
      <c r="L250" s="1"/>
      <c r="M250" s="1"/>
      <c r="N250" s="1"/>
      <c r="O250" s="1"/>
      <c r="P250" s="1"/>
      <c r="Q250" s="1"/>
      <c r="R250" s="1"/>
      <c r="S250" s="1"/>
      <c r="T250" s="1"/>
      <c r="U250" s="1"/>
      <c r="V250" s="1"/>
      <c r="W250" s="1"/>
      <c r="X250" s="1"/>
      <c r="Y250" s="1"/>
      <c r="Z250" s="2"/>
    </row>
    <row r="251" spans="1:26" ht="15.75" customHeight="1">
      <c r="A251" s="1"/>
      <c r="B251" s="29"/>
      <c r="C251" s="1"/>
      <c r="D251" s="29"/>
      <c r="E251" s="1"/>
      <c r="F251" s="1"/>
      <c r="G251" s="1"/>
      <c r="H251" s="1"/>
      <c r="I251" s="1"/>
      <c r="J251" s="1"/>
      <c r="K251" s="1"/>
      <c r="L251" s="1"/>
      <c r="M251" s="1"/>
      <c r="N251" s="1"/>
      <c r="O251" s="1"/>
      <c r="P251" s="1"/>
      <c r="Q251" s="1"/>
      <c r="R251" s="1"/>
      <c r="S251" s="1"/>
      <c r="T251" s="1"/>
      <c r="U251" s="1"/>
      <c r="V251" s="1"/>
      <c r="W251" s="1"/>
      <c r="X251" s="1"/>
      <c r="Y251" s="1"/>
      <c r="Z251" s="2"/>
    </row>
    <row r="252" spans="1:26" ht="15.75" customHeight="1">
      <c r="A252" s="1"/>
      <c r="B252" s="29"/>
      <c r="C252" s="1"/>
      <c r="D252" s="29"/>
      <c r="E252" s="1"/>
      <c r="F252" s="1"/>
      <c r="G252" s="1"/>
      <c r="H252" s="1"/>
      <c r="I252" s="1"/>
      <c r="J252" s="1"/>
      <c r="K252" s="1"/>
      <c r="L252" s="1"/>
      <c r="M252" s="1"/>
      <c r="N252" s="1"/>
      <c r="O252" s="1"/>
      <c r="P252" s="1"/>
      <c r="Q252" s="1"/>
      <c r="R252" s="1"/>
      <c r="S252" s="1"/>
      <c r="T252" s="1"/>
      <c r="U252" s="1"/>
      <c r="V252" s="1"/>
      <c r="W252" s="1"/>
      <c r="X252" s="1"/>
      <c r="Y252" s="1"/>
      <c r="Z252" s="2"/>
    </row>
    <row r="253" spans="1:26" ht="15.75" customHeight="1">
      <c r="A253" s="1"/>
      <c r="B253" s="29"/>
      <c r="C253" s="1"/>
      <c r="D253" s="29"/>
      <c r="E253" s="1"/>
      <c r="F253" s="1"/>
      <c r="G253" s="1"/>
      <c r="H253" s="1"/>
      <c r="I253" s="1"/>
      <c r="J253" s="1"/>
      <c r="K253" s="1"/>
      <c r="L253" s="1"/>
      <c r="M253" s="1"/>
      <c r="N253" s="1"/>
      <c r="O253" s="1"/>
      <c r="P253" s="1"/>
      <c r="Q253" s="1"/>
      <c r="R253" s="1"/>
      <c r="S253" s="1"/>
      <c r="T253" s="1"/>
      <c r="U253" s="1"/>
      <c r="V253" s="1"/>
      <c r="W253" s="1"/>
      <c r="X253" s="1"/>
      <c r="Y253" s="1"/>
      <c r="Z253" s="2"/>
    </row>
    <row r="254" spans="1:26" ht="15.75" customHeight="1">
      <c r="A254" s="1"/>
      <c r="B254" s="29"/>
      <c r="C254" s="1"/>
      <c r="D254" s="29"/>
      <c r="E254" s="1"/>
      <c r="F254" s="1"/>
      <c r="G254" s="1"/>
      <c r="H254" s="1"/>
      <c r="I254" s="1"/>
      <c r="J254" s="1"/>
      <c r="K254" s="1"/>
      <c r="L254" s="1"/>
      <c r="M254" s="1"/>
      <c r="N254" s="1"/>
      <c r="O254" s="1"/>
      <c r="P254" s="1"/>
      <c r="Q254" s="1"/>
      <c r="R254" s="1"/>
      <c r="S254" s="1"/>
      <c r="T254" s="1"/>
      <c r="U254" s="1"/>
      <c r="V254" s="1"/>
      <c r="W254" s="1"/>
      <c r="X254" s="1"/>
      <c r="Y254" s="1"/>
      <c r="Z254" s="2"/>
    </row>
    <row r="255" spans="1:26" ht="15.75" customHeight="1">
      <c r="A255" s="1"/>
      <c r="B255" s="29"/>
      <c r="C255" s="1"/>
      <c r="D255" s="29"/>
      <c r="E255" s="1"/>
      <c r="F255" s="1"/>
      <c r="G255" s="1"/>
      <c r="H255" s="1"/>
      <c r="I255" s="1"/>
      <c r="J255" s="1"/>
      <c r="K255" s="1"/>
      <c r="L255" s="1"/>
      <c r="M255" s="1"/>
      <c r="N255" s="1"/>
      <c r="O255" s="1"/>
      <c r="P255" s="1"/>
      <c r="Q255" s="1"/>
      <c r="R255" s="1"/>
      <c r="S255" s="1"/>
      <c r="T255" s="1"/>
      <c r="U255" s="1"/>
      <c r="V255" s="1"/>
      <c r="W255" s="1"/>
      <c r="X255" s="1"/>
      <c r="Y255" s="1"/>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9">
    <mergeCell ref="B54:D54"/>
    <mergeCell ref="B55:D55"/>
    <mergeCell ref="A1:D1"/>
    <mergeCell ref="A2:D2"/>
    <mergeCell ref="A3:D3"/>
    <mergeCell ref="A4:D4"/>
    <mergeCell ref="B48:D48"/>
    <mergeCell ref="B49:D49"/>
    <mergeCell ref="A24:A25"/>
  </mergeCells>
  <pageMargins left="0.70866141732283472" right="0.70866141732283472" top="0.74803149606299213" bottom="0.74803149606299213"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G21" sqref="G21"/>
    </sheetView>
  </sheetViews>
  <sheetFormatPr baseColWidth="10" defaultColWidth="14.42578125" defaultRowHeight="15" customHeight="1"/>
  <cols>
    <col min="1" max="1" width="51.5703125" customWidth="1"/>
    <col min="2" max="2" width="22.28515625" customWidth="1"/>
    <col min="3" max="3" width="2.28515625" customWidth="1"/>
    <col min="4" max="4" width="22.28515625" customWidth="1"/>
    <col min="5" max="5" width="22.140625" customWidth="1"/>
    <col min="6" max="6" width="11.42578125" customWidth="1"/>
    <col min="7" max="24" width="10.7109375" customWidth="1"/>
  </cols>
  <sheetData>
    <row r="1" spans="1:26" ht="15.75" customHeight="1">
      <c r="A1" s="276" t="s">
        <v>0</v>
      </c>
      <c r="B1" s="274"/>
      <c r="C1" s="274"/>
      <c r="D1" s="274"/>
      <c r="E1" s="1"/>
      <c r="F1" s="1"/>
      <c r="G1" s="1"/>
      <c r="H1" s="1"/>
      <c r="I1" s="1"/>
      <c r="J1" s="1"/>
      <c r="K1" s="1"/>
      <c r="L1" s="1"/>
      <c r="M1" s="1"/>
      <c r="N1" s="1"/>
      <c r="O1" s="1"/>
      <c r="P1" s="1"/>
      <c r="Q1" s="1"/>
      <c r="R1" s="1"/>
      <c r="S1" s="1"/>
      <c r="T1" s="1"/>
      <c r="U1" s="1"/>
      <c r="V1" s="1"/>
      <c r="W1" s="1"/>
      <c r="X1" s="1"/>
      <c r="Y1" s="1"/>
      <c r="Z1" s="2"/>
    </row>
    <row r="2" spans="1:26" ht="15.75" customHeight="1">
      <c r="A2" s="276" t="s">
        <v>43</v>
      </c>
      <c r="B2" s="274"/>
      <c r="C2" s="274"/>
      <c r="D2" s="274"/>
      <c r="E2" s="1"/>
      <c r="F2" s="1"/>
      <c r="G2" s="1"/>
      <c r="H2" s="1"/>
      <c r="I2" s="1"/>
      <c r="J2" s="1"/>
      <c r="K2" s="1"/>
      <c r="L2" s="1"/>
      <c r="M2" s="1"/>
      <c r="N2" s="1"/>
      <c r="O2" s="1"/>
      <c r="P2" s="1"/>
      <c r="Q2" s="1"/>
      <c r="R2" s="1"/>
      <c r="S2" s="1"/>
      <c r="T2" s="1"/>
      <c r="U2" s="1"/>
      <c r="V2" s="1"/>
      <c r="W2" s="1"/>
      <c r="X2" s="1"/>
      <c r="Y2" s="1"/>
      <c r="Z2" s="2"/>
    </row>
    <row r="3" spans="1:26" ht="15.75" customHeight="1">
      <c r="A3" s="276" t="s">
        <v>44</v>
      </c>
      <c r="B3" s="274"/>
      <c r="C3" s="274"/>
      <c r="D3" s="274"/>
      <c r="E3" s="1"/>
      <c r="F3" s="1"/>
      <c r="G3" s="1"/>
      <c r="H3" s="1"/>
      <c r="I3" s="1"/>
      <c r="J3" s="1"/>
      <c r="K3" s="1"/>
      <c r="L3" s="1"/>
      <c r="M3" s="1"/>
      <c r="N3" s="1"/>
      <c r="O3" s="1"/>
      <c r="P3" s="1"/>
      <c r="Q3" s="1"/>
      <c r="R3" s="1"/>
      <c r="S3" s="1"/>
      <c r="T3" s="1"/>
      <c r="U3" s="1"/>
      <c r="V3" s="1"/>
      <c r="W3" s="1"/>
      <c r="X3" s="1"/>
      <c r="Y3" s="1"/>
      <c r="Z3" s="2"/>
    </row>
    <row r="4" spans="1:26" ht="15.75" customHeight="1">
      <c r="A4" s="277" t="s">
        <v>45</v>
      </c>
      <c r="B4" s="274"/>
      <c r="C4" s="274"/>
      <c r="D4" s="274"/>
      <c r="E4" s="1"/>
      <c r="F4" s="1"/>
      <c r="G4" s="1"/>
      <c r="H4" s="1"/>
      <c r="I4" s="1"/>
      <c r="J4" s="1"/>
      <c r="K4" s="1"/>
      <c r="L4" s="1"/>
      <c r="M4" s="1"/>
      <c r="N4" s="1"/>
      <c r="O4" s="1"/>
      <c r="P4" s="1"/>
      <c r="Q4" s="1"/>
      <c r="R4" s="1"/>
      <c r="S4" s="1"/>
      <c r="T4" s="1"/>
      <c r="U4" s="1"/>
      <c r="V4" s="1"/>
      <c r="W4" s="1"/>
      <c r="X4" s="1"/>
      <c r="Y4" s="1"/>
      <c r="Z4" s="2"/>
    </row>
    <row r="5" spans="1:26" ht="15.75" customHeight="1">
      <c r="A5" s="3"/>
      <c r="B5" s="3"/>
      <c r="C5" s="3"/>
      <c r="D5" s="3"/>
      <c r="E5" s="1"/>
      <c r="F5" s="1"/>
      <c r="G5" s="1"/>
      <c r="H5" s="1"/>
      <c r="I5" s="1"/>
      <c r="J5" s="1"/>
      <c r="K5" s="1"/>
      <c r="L5" s="1"/>
      <c r="M5" s="1"/>
      <c r="N5" s="1"/>
      <c r="O5" s="1"/>
      <c r="P5" s="1"/>
      <c r="Q5" s="1"/>
      <c r="R5" s="1"/>
      <c r="S5" s="1"/>
      <c r="T5" s="1"/>
      <c r="U5" s="1"/>
      <c r="V5" s="1"/>
      <c r="W5" s="1"/>
      <c r="X5" s="1"/>
      <c r="Y5" s="1"/>
      <c r="Z5" s="2"/>
    </row>
    <row r="6" spans="1:26" ht="15.75" customHeight="1">
      <c r="A6" s="3"/>
      <c r="B6" s="3"/>
      <c r="C6" s="3"/>
      <c r="D6" s="3"/>
      <c r="E6" s="1"/>
      <c r="F6" s="1"/>
      <c r="G6" s="1"/>
      <c r="H6" s="1"/>
      <c r="I6" s="1"/>
      <c r="J6" s="1"/>
      <c r="K6" s="1"/>
      <c r="L6" s="1"/>
      <c r="M6" s="1"/>
      <c r="N6" s="1"/>
      <c r="O6" s="1"/>
      <c r="P6" s="1"/>
      <c r="Q6" s="1"/>
      <c r="R6" s="1"/>
      <c r="S6" s="1"/>
      <c r="T6" s="1"/>
      <c r="U6" s="1"/>
      <c r="V6" s="1"/>
      <c r="W6" s="1"/>
      <c r="X6" s="1"/>
      <c r="Y6" s="1"/>
      <c r="Z6" s="2"/>
    </row>
    <row r="7" spans="1:26" ht="15.75" customHeight="1">
      <c r="A7" s="1"/>
      <c r="B7" s="33">
        <v>2025</v>
      </c>
      <c r="C7" s="7"/>
      <c r="D7" s="33">
        <v>2024</v>
      </c>
      <c r="E7" s="1"/>
      <c r="F7" s="1"/>
      <c r="G7" s="1"/>
      <c r="H7" s="1"/>
      <c r="I7" s="1"/>
      <c r="J7" s="1"/>
      <c r="K7" s="1"/>
      <c r="L7" s="1"/>
      <c r="M7" s="1"/>
      <c r="N7" s="1"/>
      <c r="O7" s="1"/>
      <c r="P7" s="1"/>
      <c r="Q7" s="1"/>
      <c r="R7" s="1"/>
      <c r="S7" s="1"/>
      <c r="T7" s="1"/>
      <c r="U7" s="1"/>
      <c r="V7" s="1"/>
      <c r="W7" s="1"/>
      <c r="X7" s="1"/>
      <c r="Y7" s="1"/>
      <c r="Z7" s="2"/>
    </row>
    <row r="8" spans="1:26" ht="15.75" customHeight="1">
      <c r="A8" s="34" t="s">
        <v>46</v>
      </c>
      <c r="B8" s="1"/>
      <c r="C8" s="1"/>
      <c r="D8" s="1"/>
      <c r="E8" s="1"/>
      <c r="F8" s="1"/>
      <c r="G8" s="1"/>
      <c r="H8" s="1"/>
      <c r="I8" s="1"/>
      <c r="J8" s="1"/>
      <c r="K8" s="1"/>
      <c r="L8" s="1"/>
      <c r="M8" s="1"/>
      <c r="N8" s="1"/>
      <c r="O8" s="1"/>
      <c r="P8" s="1"/>
      <c r="Q8" s="1"/>
      <c r="R8" s="1"/>
      <c r="S8" s="1"/>
      <c r="T8" s="1"/>
      <c r="U8" s="1"/>
      <c r="V8" s="1"/>
      <c r="W8" s="1"/>
      <c r="X8" s="1"/>
      <c r="Y8" s="1"/>
      <c r="Z8" s="2"/>
    </row>
    <row r="9" spans="1:26" ht="15.75" customHeight="1">
      <c r="A9" s="35" t="s">
        <v>47</v>
      </c>
      <c r="B9" s="36">
        <v>1426231372.4100001</v>
      </c>
      <c r="C9" s="1"/>
      <c r="D9" s="37">
        <v>1432501206.6900001</v>
      </c>
      <c r="E9" s="29"/>
      <c r="F9" s="1"/>
      <c r="G9" s="1"/>
      <c r="H9" s="1"/>
      <c r="I9" s="1"/>
      <c r="J9" s="1"/>
      <c r="K9" s="1"/>
      <c r="L9" s="1"/>
      <c r="M9" s="1"/>
      <c r="N9" s="1"/>
      <c r="O9" s="1"/>
      <c r="P9" s="1"/>
      <c r="Q9" s="1"/>
      <c r="R9" s="1"/>
      <c r="S9" s="1"/>
      <c r="T9" s="1"/>
      <c r="U9" s="1"/>
      <c r="V9" s="1"/>
      <c r="W9" s="1"/>
      <c r="X9" s="1"/>
      <c r="Y9" s="1"/>
      <c r="Z9" s="2"/>
    </row>
    <row r="10" spans="1:26" ht="15.75" customHeight="1">
      <c r="A10" s="35" t="s">
        <v>48</v>
      </c>
      <c r="B10" s="36">
        <v>16723582707.32</v>
      </c>
      <c r="C10" s="38"/>
      <c r="D10" s="37">
        <v>16518218259.52</v>
      </c>
      <c r="E10" s="29"/>
      <c r="F10" s="1"/>
      <c r="G10" s="1"/>
      <c r="H10" s="1"/>
      <c r="I10" s="1"/>
      <c r="J10" s="1"/>
      <c r="K10" s="1"/>
      <c r="L10" s="1"/>
      <c r="M10" s="1"/>
      <c r="N10" s="1"/>
      <c r="O10" s="1"/>
      <c r="P10" s="1"/>
      <c r="Q10" s="1"/>
      <c r="R10" s="1"/>
      <c r="S10" s="1"/>
      <c r="T10" s="1"/>
      <c r="U10" s="1"/>
      <c r="V10" s="1"/>
      <c r="W10" s="1"/>
      <c r="X10" s="1"/>
      <c r="Y10" s="1"/>
      <c r="Z10" s="2"/>
    </row>
    <row r="11" spans="1:26" ht="15.75" customHeight="1">
      <c r="A11" s="35" t="s">
        <v>49</v>
      </c>
      <c r="B11" s="36">
        <v>175528020.87</v>
      </c>
      <c r="C11" s="38"/>
      <c r="D11" s="36">
        <v>90633613.540000007</v>
      </c>
      <c r="E11" s="39"/>
      <c r="F11" s="39"/>
      <c r="G11" s="1"/>
      <c r="H11" s="1"/>
      <c r="I11" s="1"/>
      <c r="J11" s="1"/>
      <c r="K11" s="1"/>
      <c r="L11" s="1"/>
      <c r="M11" s="1"/>
      <c r="N11" s="1"/>
      <c r="O11" s="1"/>
      <c r="P11" s="1"/>
      <c r="Q11" s="1"/>
      <c r="R11" s="1"/>
      <c r="S11" s="1"/>
      <c r="T11" s="1"/>
      <c r="U11" s="1"/>
      <c r="V11" s="1"/>
      <c r="W11" s="1"/>
      <c r="X11" s="1"/>
      <c r="Y11" s="1"/>
      <c r="Z11" s="2"/>
    </row>
    <row r="12" spans="1:26" ht="15.75" customHeight="1">
      <c r="A12" s="40" t="s">
        <v>50</v>
      </c>
      <c r="B12" s="36">
        <v>0</v>
      </c>
      <c r="C12" s="38"/>
      <c r="D12" s="36">
        <v>907</v>
      </c>
      <c r="E12" s="39"/>
      <c r="F12" s="39"/>
      <c r="G12" s="1"/>
      <c r="H12" s="1"/>
      <c r="I12" s="1"/>
      <c r="J12" s="1"/>
      <c r="K12" s="1"/>
      <c r="L12" s="1"/>
      <c r="M12" s="1"/>
      <c r="N12" s="1"/>
      <c r="O12" s="1"/>
      <c r="P12" s="1"/>
      <c r="Q12" s="1"/>
      <c r="R12" s="1"/>
      <c r="S12" s="1"/>
      <c r="T12" s="1"/>
      <c r="U12" s="1"/>
      <c r="V12" s="1"/>
      <c r="W12" s="1"/>
      <c r="X12" s="1"/>
      <c r="Y12" s="1"/>
      <c r="Z12" s="2"/>
    </row>
    <row r="13" spans="1:26" ht="15.75" customHeight="1">
      <c r="A13" s="34" t="s">
        <v>51</v>
      </c>
      <c r="B13" s="41">
        <f>SUM(B9:B12)</f>
        <v>18325342100.599998</v>
      </c>
      <c r="C13" s="42"/>
      <c r="D13" s="41">
        <f>SUM(D9:D12)</f>
        <v>18041353986.75</v>
      </c>
      <c r="E13" s="39"/>
      <c r="F13" s="39"/>
      <c r="G13" s="1"/>
      <c r="H13" s="1"/>
      <c r="I13" s="1"/>
      <c r="J13" s="1"/>
      <c r="K13" s="1"/>
      <c r="L13" s="1"/>
      <c r="M13" s="1"/>
      <c r="N13" s="1"/>
      <c r="O13" s="1"/>
      <c r="P13" s="1"/>
      <c r="Q13" s="1"/>
      <c r="R13" s="1"/>
      <c r="S13" s="1"/>
      <c r="T13" s="1"/>
      <c r="U13" s="1"/>
      <c r="V13" s="1"/>
      <c r="W13" s="1"/>
      <c r="X13" s="1"/>
      <c r="Y13" s="1"/>
      <c r="Z13" s="2"/>
    </row>
    <row r="14" spans="1:26" ht="15.75" customHeight="1">
      <c r="A14" s="40"/>
      <c r="B14" s="43"/>
      <c r="C14" s="39"/>
      <c r="D14" s="43"/>
      <c r="E14" s="39"/>
      <c r="F14" s="39"/>
      <c r="G14" s="1"/>
      <c r="H14" s="1"/>
      <c r="I14" s="1"/>
      <c r="J14" s="1"/>
      <c r="K14" s="1"/>
      <c r="L14" s="1"/>
      <c r="M14" s="1"/>
      <c r="N14" s="1"/>
      <c r="O14" s="1"/>
      <c r="P14" s="1"/>
      <c r="Q14" s="1"/>
      <c r="R14" s="1"/>
      <c r="S14" s="1"/>
      <c r="T14" s="1"/>
      <c r="U14" s="1"/>
      <c r="V14" s="1"/>
      <c r="W14" s="1"/>
      <c r="X14" s="1"/>
      <c r="Y14" s="1"/>
      <c r="Z14" s="2"/>
    </row>
    <row r="15" spans="1:26" ht="15.75" customHeight="1">
      <c r="A15" s="44" t="s">
        <v>52</v>
      </c>
      <c r="B15" s="43"/>
      <c r="C15" s="39"/>
      <c r="D15" s="43"/>
      <c r="E15" s="39"/>
      <c r="F15" s="39"/>
      <c r="G15" s="1"/>
      <c r="H15" s="1"/>
      <c r="I15" s="1"/>
      <c r="J15" s="1"/>
      <c r="K15" s="1"/>
      <c r="L15" s="1"/>
      <c r="M15" s="1"/>
      <c r="N15" s="1"/>
      <c r="O15" s="1"/>
      <c r="P15" s="1"/>
      <c r="Q15" s="1"/>
      <c r="R15" s="1"/>
      <c r="S15" s="1"/>
      <c r="T15" s="1"/>
      <c r="U15" s="1"/>
      <c r="V15" s="1"/>
      <c r="W15" s="1"/>
      <c r="X15" s="1"/>
      <c r="Y15" s="1"/>
      <c r="Z15" s="2"/>
    </row>
    <row r="16" spans="1:26" ht="15.75" customHeight="1">
      <c r="A16" s="35" t="s">
        <v>53</v>
      </c>
      <c r="B16" s="36">
        <v>17280882071</v>
      </c>
      <c r="C16" s="38"/>
      <c r="D16" s="37">
        <v>15013865008.76</v>
      </c>
      <c r="E16" s="39"/>
      <c r="F16" s="39"/>
      <c r="G16" s="1"/>
      <c r="H16" s="1"/>
      <c r="I16" s="1"/>
      <c r="J16" s="1"/>
      <c r="K16" s="1"/>
      <c r="L16" s="1"/>
      <c r="M16" s="1"/>
      <c r="N16" s="1"/>
      <c r="O16" s="1"/>
      <c r="P16" s="1"/>
      <c r="Q16" s="1"/>
      <c r="R16" s="1"/>
      <c r="S16" s="1"/>
      <c r="T16" s="1"/>
      <c r="U16" s="1"/>
      <c r="V16" s="1"/>
      <c r="W16" s="1"/>
      <c r="X16" s="1"/>
      <c r="Y16" s="1"/>
      <c r="Z16" s="2"/>
    </row>
    <row r="17" spans="1:26" ht="15.75" customHeight="1">
      <c r="A17" s="45" t="s">
        <v>54</v>
      </c>
      <c r="B17" s="36">
        <v>2341927</v>
      </c>
      <c r="C17" s="38"/>
      <c r="D17" s="37">
        <v>3714003.25</v>
      </c>
      <c r="E17" s="1"/>
      <c r="F17" s="1"/>
      <c r="G17" s="1"/>
      <c r="H17" s="1"/>
      <c r="I17" s="1"/>
      <c r="J17" s="1"/>
      <c r="K17" s="1"/>
      <c r="L17" s="1"/>
      <c r="M17" s="1"/>
      <c r="N17" s="1"/>
      <c r="O17" s="1"/>
      <c r="P17" s="1"/>
      <c r="Q17" s="1"/>
      <c r="R17" s="1"/>
      <c r="S17" s="1"/>
      <c r="T17" s="1"/>
      <c r="U17" s="1"/>
      <c r="V17" s="1"/>
      <c r="W17" s="1"/>
      <c r="X17" s="1"/>
      <c r="Y17" s="1"/>
      <c r="Z17" s="2"/>
    </row>
    <row r="18" spans="1:26" ht="15.75" customHeight="1">
      <c r="A18" s="35" t="s">
        <v>55</v>
      </c>
      <c r="B18" s="36">
        <v>243594602.74000001</v>
      </c>
      <c r="C18" s="38"/>
      <c r="D18" s="37">
        <v>202576661.66</v>
      </c>
      <c r="E18" s="1"/>
      <c r="F18" s="1"/>
      <c r="G18" s="1"/>
      <c r="H18" s="1"/>
      <c r="I18" s="1"/>
      <c r="J18" s="1"/>
      <c r="K18" s="1"/>
      <c r="L18" s="1"/>
      <c r="M18" s="1"/>
      <c r="N18" s="1"/>
      <c r="O18" s="1"/>
      <c r="P18" s="1"/>
      <c r="Q18" s="1"/>
      <c r="R18" s="1"/>
      <c r="S18" s="1"/>
      <c r="T18" s="1"/>
      <c r="U18" s="1"/>
      <c r="V18" s="1"/>
      <c r="W18" s="1"/>
      <c r="X18" s="1"/>
      <c r="Y18" s="1"/>
      <c r="Z18" s="2"/>
    </row>
    <row r="19" spans="1:26" ht="15.75" customHeight="1">
      <c r="A19" s="35" t="s">
        <v>56</v>
      </c>
      <c r="B19" s="36">
        <v>645691912.66999996</v>
      </c>
      <c r="C19" s="38"/>
      <c r="D19" s="37">
        <v>591882763.82000005</v>
      </c>
      <c r="E19" s="43"/>
      <c r="F19" s="1"/>
      <c r="G19" s="1"/>
      <c r="H19" s="1"/>
      <c r="I19" s="1"/>
      <c r="J19" s="1"/>
      <c r="K19" s="1"/>
      <c r="L19" s="1"/>
      <c r="M19" s="1"/>
      <c r="N19" s="1"/>
      <c r="O19" s="1"/>
      <c r="P19" s="1"/>
      <c r="Q19" s="1"/>
      <c r="R19" s="1"/>
      <c r="S19" s="1"/>
      <c r="T19" s="1"/>
      <c r="U19" s="1"/>
      <c r="V19" s="1"/>
      <c r="W19" s="1"/>
      <c r="X19" s="1"/>
      <c r="Y19" s="1"/>
      <c r="Z19" s="2"/>
    </row>
    <row r="20" spans="1:26" ht="15.75" customHeight="1">
      <c r="A20" s="35" t="s">
        <v>57</v>
      </c>
      <c r="B20" s="36">
        <v>34279594.340000004</v>
      </c>
      <c r="C20" s="38"/>
      <c r="D20" s="37">
        <v>31693844.359999999</v>
      </c>
      <c r="E20" s="1"/>
      <c r="F20" s="1"/>
      <c r="G20" s="1"/>
      <c r="H20" s="1"/>
      <c r="I20" s="1"/>
      <c r="J20" s="1"/>
      <c r="K20" s="1"/>
      <c r="L20" s="1"/>
      <c r="M20" s="1"/>
      <c r="N20" s="1"/>
      <c r="O20" s="1"/>
      <c r="P20" s="1"/>
      <c r="Q20" s="1"/>
      <c r="R20" s="1"/>
      <c r="S20" s="1"/>
      <c r="T20" s="1"/>
      <c r="U20" s="1"/>
      <c r="V20" s="1"/>
      <c r="W20" s="1"/>
      <c r="X20" s="1"/>
      <c r="Y20" s="1"/>
      <c r="Z20" s="2"/>
    </row>
    <row r="21" spans="1:26" ht="15.75" customHeight="1">
      <c r="A21" s="35" t="s">
        <v>58</v>
      </c>
      <c r="B21" s="36">
        <v>773086178.38999999</v>
      </c>
      <c r="C21" s="38"/>
      <c r="D21" s="37">
        <v>780280991.54999995</v>
      </c>
      <c r="E21" s="1"/>
      <c r="F21" s="1"/>
      <c r="G21" s="1"/>
      <c r="H21" s="1"/>
      <c r="I21" s="1"/>
      <c r="J21" s="1"/>
      <c r="K21" s="1"/>
      <c r="L21" s="1"/>
      <c r="M21" s="1"/>
      <c r="N21" s="1"/>
      <c r="O21" s="1"/>
      <c r="P21" s="1"/>
      <c r="Q21" s="1"/>
      <c r="R21" s="1"/>
      <c r="S21" s="1"/>
      <c r="T21" s="1"/>
      <c r="U21" s="1"/>
      <c r="V21" s="1"/>
      <c r="W21" s="1"/>
      <c r="X21" s="1"/>
      <c r="Y21" s="1"/>
      <c r="Z21" s="2"/>
    </row>
    <row r="22" spans="1:26" ht="15.75" customHeight="1">
      <c r="A22" s="34" t="s">
        <v>59</v>
      </c>
      <c r="B22" s="41">
        <f>SUM(B16:B21)</f>
        <v>18979876286.139999</v>
      </c>
      <c r="C22" s="3"/>
      <c r="D22" s="41">
        <f>SUM(D16:D21)</f>
        <v>16624013273.4</v>
      </c>
      <c r="E22" s="1"/>
      <c r="F22" s="1"/>
      <c r="G22" s="1"/>
      <c r="H22" s="1"/>
      <c r="I22" s="1"/>
      <c r="J22" s="1"/>
      <c r="K22" s="1"/>
      <c r="L22" s="1"/>
      <c r="M22" s="1"/>
      <c r="N22" s="1"/>
      <c r="O22" s="1"/>
      <c r="P22" s="1"/>
      <c r="Q22" s="1"/>
      <c r="R22" s="1"/>
      <c r="S22" s="1"/>
      <c r="T22" s="1"/>
      <c r="U22" s="1"/>
      <c r="V22" s="1"/>
      <c r="W22" s="1"/>
      <c r="X22" s="1"/>
      <c r="Y22" s="1"/>
      <c r="Z22" s="2"/>
    </row>
    <row r="23" spans="1:26" ht="15.75" customHeight="1">
      <c r="A23" s="40"/>
      <c r="B23" s="43"/>
      <c r="C23" s="1"/>
      <c r="D23" s="43"/>
      <c r="E23" s="1"/>
      <c r="F23" s="1"/>
      <c r="G23" s="1"/>
      <c r="H23" s="1"/>
      <c r="I23" s="1"/>
      <c r="J23" s="1"/>
      <c r="K23" s="1"/>
      <c r="L23" s="1"/>
      <c r="M23" s="1"/>
      <c r="N23" s="1"/>
      <c r="O23" s="1"/>
      <c r="P23" s="1"/>
      <c r="Q23" s="1"/>
      <c r="R23" s="1"/>
      <c r="S23" s="1"/>
      <c r="T23" s="1"/>
      <c r="U23" s="1"/>
      <c r="V23" s="1"/>
      <c r="W23" s="1"/>
      <c r="X23" s="1"/>
      <c r="Y23" s="1"/>
      <c r="Z23" s="2"/>
    </row>
    <row r="24" spans="1:26" ht="15.75" customHeight="1">
      <c r="A24" s="40" t="s">
        <v>60</v>
      </c>
      <c r="B24" s="36">
        <v>4224.1099999999997</v>
      </c>
      <c r="C24" s="1"/>
      <c r="D24" s="36">
        <v>0</v>
      </c>
      <c r="E24" s="1"/>
      <c r="F24" s="1"/>
      <c r="G24" s="1"/>
      <c r="H24" s="1"/>
      <c r="I24" s="1"/>
      <c r="J24" s="1"/>
      <c r="K24" s="1"/>
      <c r="L24" s="1"/>
      <c r="M24" s="1"/>
      <c r="N24" s="1"/>
      <c r="O24" s="1"/>
      <c r="P24" s="1"/>
      <c r="Q24" s="1"/>
      <c r="R24" s="1"/>
      <c r="S24" s="1"/>
      <c r="T24" s="1"/>
      <c r="U24" s="1"/>
      <c r="V24" s="1"/>
      <c r="W24" s="1"/>
      <c r="X24" s="1"/>
      <c r="Y24" s="1"/>
      <c r="Z24" s="2"/>
    </row>
    <row r="25" spans="1:26" ht="15.75" customHeight="1">
      <c r="A25" s="40"/>
      <c r="B25" s="43"/>
      <c r="C25" s="1"/>
      <c r="D25" s="43"/>
      <c r="E25" s="1"/>
      <c r="F25" s="1"/>
      <c r="G25" s="1"/>
      <c r="H25" s="1"/>
      <c r="I25" s="1"/>
      <c r="J25" s="1"/>
      <c r="K25" s="1"/>
      <c r="L25" s="1"/>
      <c r="M25" s="1"/>
      <c r="N25" s="1"/>
      <c r="O25" s="1"/>
      <c r="P25" s="1"/>
      <c r="Q25" s="1"/>
      <c r="R25" s="1"/>
      <c r="S25" s="1"/>
      <c r="T25" s="1"/>
      <c r="U25" s="1"/>
      <c r="V25" s="1"/>
      <c r="W25" s="1"/>
      <c r="X25" s="1"/>
      <c r="Y25" s="1"/>
      <c r="Z25" s="2"/>
    </row>
    <row r="26" spans="1:26" ht="15.75" customHeight="1">
      <c r="A26" s="34" t="s">
        <v>61</v>
      </c>
      <c r="B26" s="41">
        <f>+B13-B22-B24</f>
        <v>-654538409.65000093</v>
      </c>
      <c r="C26" s="42"/>
      <c r="D26" s="46">
        <f>+D13-D22-D24</f>
        <v>1417340713.3500004</v>
      </c>
      <c r="E26" s="43"/>
      <c r="F26" s="1"/>
      <c r="G26" s="1"/>
      <c r="H26" s="1"/>
      <c r="I26" s="1"/>
      <c r="J26" s="1"/>
      <c r="K26" s="1"/>
      <c r="L26" s="1"/>
      <c r="M26" s="1"/>
      <c r="N26" s="1"/>
      <c r="O26" s="1"/>
      <c r="P26" s="1"/>
      <c r="Q26" s="1"/>
      <c r="R26" s="1"/>
      <c r="S26" s="1"/>
      <c r="T26" s="1"/>
      <c r="U26" s="1"/>
      <c r="V26" s="1"/>
      <c r="W26" s="1"/>
      <c r="X26" s="1"/>
      <c r="Y26" s="1"/>
      <c r="Z26" s="2"/>
    </row>
    <row r="27" spans="1:26" ht="15.75" customHeight="1">
      <c r="A27" s="40"/>
      <c r="B27" s="1"/>
      <c r="C27" s="1"/>
      <c r="D27" s="1"/>
      <c r="E27" s="1"/>
      <c r="F27" s="1"/>
      <c r="G27" s="1"/>
      <c r="H27" s="1"/>
      <c r="I27" s="1"/>
      <c r="J27" s="1"/>
      <c r="K27" s="1"/>
      <c r="L27" s="1"/>
      <c r="M27" s="1"/>
      <c r="N27" s="1"/>
      <c r="O27" s="1"/>
      <c r="P27" s="1"/>
      <c r="Q27" s="1"/>
      <c r="R27" s="1"/>
      <c r="S27" s="1"/>
      <c r="T27" s="1"/>
      <c r="U27" s="1"/>
      <c r="V27" s="1"/>
      <c r="W27" s="1"/>
      <c r="X27" s="1"/>
      <c r="Y27" s="1"/>
      <c r="Z27" s="2"/>
    </row>
    <row r="28" spans="1:26" ht="15.75" customHeight="1">
      <c r="A28" s="35"/>
      <c r="B28" s="1"/>
      <c r="C28" s="1"/>
      <c r="D28" s="1"/>
      <c r="E28" s="1"/>
      <c r="F28" s="1"/>
      <c r="G28" s="1"/>
      <c r="H28" s="1"/>
      <c r="I28" s="1"/>
      <c r="J28" s="1"/>
      <c r="K28" s="1"/>
      <c r="L28" s="1"/>
      <c r="M28" s="1"/>
      <c r="N28" s="1"/>
      <c r="O28" s="1"/>
      <c r="P28" s="1"/>
      <c r="Q28" s="1"/>
      <c r="R28" s="1"/>
      <c r="S28" s="1"/>
      <c r="T28" s="1"/>
      <c r="U28" s="1"/>
      <c r="V28" s="1"/>
      <c r="W28" s="1"/>
      <c r="X28" s="1"/>
      <c r="Y28" s="1"/>
      <c r="Z28" s="2"/>
    </row>
    <row r="29" spans="1:26" ht="15.75" customHeight="1">
      <c r="A29" s="40"/>
      <c r="B29" s="1"/>
      <c r="C29" s="1"/>
      <c r="D29" s="1"/>
      <c r="E29" s="1"/>
      <c r="F29" s="1"/>
      <c r="G29" s="1"/>
      <c r="H29" s="1"/>
      <c r="I29" s="1"/>
      <c r="J29" s="1"/>
      <c r="K29" s="1"/>
      <c r="L29" s="1"/>
      <c r="M29" s="1"/>
      <c r="N29" s="1"/>
      <c r="O29" s="1"/>
      <c r="P29" s="1"/>
      <c r="Q29" s="1"/>
      <c r="R29" s="1"/>
      <c r="S29" s="1"/>
      <c r="T29" s="1"/>
      <c r="U29" s="1"/>
      <c r="V29" s="1"/>
      <c r="W29" s="1"/>
      <c r="X29" s="1"/>
      <c r="Y29" s="1"/>
      <c r="Z29" s="2"/>
    </row>
    <row r="30" spans="1:26" ht="15.75" customHeight="1">
      <c r="A30" s="47" t="s">
        <v>62</v>
      </c>
      <c r="B30" s="1"/>
      <c r="C30" s="1"/>
      <c r="D30" s="43"/>
      <c r="E30" s="1"/>
      <c r="F30" s="1"/>
      <c r="G30" s="1"/>
      <c r="H30" s="1"/>
      <c r="I30" s="1"/>
      <c r="J30" s="1"/>
      <c r="K30" s="1"/>
      <c r="L30" s="1"/>
      <c r="M30" s="1"/>
      <c r="N30" s="1"/>
      <c r="O30" s="1"/>
      <c r="P30" s="1"/>
      <c r="Q30" s="1"/>
      <c r="R30" s="1"/>
      <c r="S30" s="1"/>
      <c r="T30" s="1"/>
      <c r="U30" s="1"/>
      <c r="V30" s="1"/>
      <c r="W30" s="1"/>
      <c r="X30" s="1"/>
      <c r="Y30" s="1"/>
      <c r="Z30" s="2"/>
    </row>
    <row r="31" spans="1:26" ht="15.75" customHeight="1">
      <c r="A31" s="47"/>
      <c r="B31" s="1"/>
      <c r="C31" s="1"/>
      <c r="D31" s="43"/>
      <c r="E31" s="1"/>
      <c r="F31" s="1"/>
      <c r="G31" s="1"/>
      <c r="H31" s="1"/>
      <c r="I31" s="1"/>
      <c r="J31" s="1"/>
      <c r="K31" s="1"/>
      <c r="L31" s="1"/>
      <c r="M31" s="1"/>
      <c r="N31" s="1"/>
      <c r="O31" s="1"/>
      <c r="P31" s="1"/>
      <c r="Q31" s="1"/>
      <c r="R31" s="1"/>
      <c r="S31" s="1"/>
      <c r="T31" s="1"/>
      <c r="U31" s="1"/>
      <c r="V31" s="1"/>
      <c r="W31" s="1"/>
      <c r="X31" s="1"/>
      <c r="Y31" s="1"/>
      <c r="Z31" s="2"/>
    </row>
    <row r="32" spans="1:26" ht="15.75" customHeight="1">
      <c r="A32" s="47"/>
      <c r="B32" s="1"/>
      <c r="C32" s="1"/>
      <c r="D32" s="1"/>
      <c r="E32" s="1"/>
      <c r="F32" s="1"/>
      <c r="G32" s="1"/>
      <c r="H32" s="1"/>
      <c r="I32" s="1"/>
      <c r="J32" s="1"/>
      <c r="K32" s="1"/>
      <c r="L32" s="1"/>
      <c r="M32" s="1"/>
      <c r="N32" s="1"/>
      <c r="O32" s="1"/>
      <c r="P32" s="1"/>
      <c r="Q32" s="1"/>
      <c r="R32" s="1"/>
      <c r="S32" s="1"/>
      <c r="T32" s="1"/>
      <c r="U32" s="1"/>
      <c r="V32" s="1"/>
      <c r="W32" s="1"/>
      <c r="X32" s="1"/>
      <c r="Y32" s="1"/>
      <c r="Z32" s="2"/>
    </row>
    <row r="33" spans="1:26" ht="15.75" customHeight="1">
      <c r="A33" s="47"/>
      <c r="B33" s="1"/>
      <c r="C33" s="1"/>
      <c r="D33" s="43"/>
      <c r="E33" s="1"/>
      <c r="F33" s="1"/>
      <c r="G33" s="1"/>
      <c r="H33" s="1"/>
      <c r="I33" s="1"/>
      <c r="J33" s="1"/>
      <c r="K33" s="1"/>
      <c r="L33" s="1"/>
      <c r="M33" s="1"/>
      <c r="N33" s="1"/>
      <c r="O33" s="1"/>
      <c r="P33" s="1"/>
      <c r="Q33" s="1"/>
      <c r="R33" s="1"/>
      <c r="S33" s="1"/>
      <c r="T33" s="1"/>
      <c r="U33" s="1"/>
      <c r="V33" s="1"/>
      <c r="W33" s="1"/>
      <c r="X33" s="1"/>
      <c r="Y33" s="1"/>
      <c r="Z33" s="2"/>
    </row>
    <row r="34" spans="1:26" ht="15.75" customHeight="1">
      <c r="A34" s="47"/>
      <c r="B34" s="1"/>
      <c r="C34" s="1"/>
      <c r="D34" s="1"/>
      <c r="E34" s="1"/>
      <c r="F34" s="1"/>
      <c r="G34" s="1"/>
      <c r="H34" s="1"/>
      <c r="I34" s="1"/>
      <c r="J34" s="1"/>
      <c r="K34" s="1"/>
      <c r="L34" s="1"/>
      <c r="M34" s="1"/>
      <c r="N34" s="1"/>
      <c r="O34" s="1"/>
      <c r="P34" s="1"/>
      <c r="Q34" s="1"/>
      <c r="R34" s="1"/>
      <c r="S34" s="1"/>
      <c r="T34" s="1"/>
      <c r="U34" s="1"/>
      <c r="V34" s="1"/>
      <c r="W34" s="1"/>
      <c r="X34" s="1"/>
      <c r="Y34" s="1"/>
      <c r="Z34" s="2"/>
    </row>
    <row r="35" spans="1:26" ht="15.75" customHeight="1">
      <c r="A35" s="47"/>
      <c r="B35" s="1"/>
      <c r="C35" s="1"/>
      <c r="D35" s="1"/>
      <c r="E35" s="1"/>
      <c r="F35" s="1"/>
      <c r="G35" s="1"/>
      <c r="H35" s="1"/>
      <c r="I35" s="1"/>
      <c r="J35" s="1"/>
      <c r="K35" s="1"/>
      <c r="L35" s="1"/>
      <c r="M35" s="1"/>
      <c r="N35" s="1"/>
      <c r="O35" s="1"/>
      <c r="P35" s="1"/>
      <c r="Q35" s="1"/>
      <c r="R35" s="1"/>
      <c r="S35" s="1"/>
      <c r="T35" s="1"/>
      <c r="U35" s="1"/>
      <c r="V35" s="1"/>
      <c r="W35" s="1"/>
      <c r="X35" s="1"/>
      <c r="Y35" s="1"/>
      <c r="Z35" s="2"/>
    </row>
    <row r="36" spans="1:26" ht="15.75" customHeight="1">
      <c r="A36" s="48"/>
      <c r="B36" s="49"/>
      <c r="C36" s="48"/>
      <c r="D36" s="49"/>
      <c r="E36" s="1"/>
      <c r="F36" s="1"/>
      <c r="G36" s="1"/>
      <c r="H36" s="1"/>
      <c r="I36" s="1"/>
      <c r="J36" s="1"/>
      <c r="K36" s="1"/>
      <c r="L36" s="1"/>
      <c r="M36" s="1"/>
      <c r="N36" s="1"/>
      <c r="O36" s="1"/>
      <c r="P36" s="1"/>
      <c r="Q36" s="1"/>
      <c r="R36" s="1"/>
      <c r="S36" s="1"/>
      <c r="T36" s="1"/>
      <c r="U36" s="1"/>
      <c r="V36" s="1"/>
      <c r="W36" s="1"/>
      <c r="X36" s="1"/>
      <c r="Y36" s="1"/>
      <c r="Z36" s="2"/>
    </row>
    <row r="37" spans="1:26" ht="15.75" customHeight="1">
      <c r="A37" s="50" t="s">
        <v>35</v>
      </c>
      <c r="B37" s="282" t="s">
        <v>36</v>
      </c>
      <c r="C37" s="274"/>
      <c r="D37" s="274"/>
      <c r="E37" s="1"/>
      <c r="F37" s="1"/>
      <c r="G37" s="1"/>
      <c r="H37" s="1"/>
      <c r="I37" s="1"/>
      <c r="J37" s="1"/>
      <c r="K37" s="1"/>
      <c r="L37" s="1"/>
      <c r="M37" s="1"/>
      <c r="N37" s="1"/>
      <c r="O37" s="1"/>
      <c r="P37" s="1"/>
      <c r="Q37" s="1"/>
      <c r="R37" s="1"/>
      <c r="S37" s="1"/>
      <c r="T37" s="1"/>
      <c r="U37" s="1"/>
      <c r="V37" s="1"/>
      <c r="W37" s="1"/>
      <c r="X37" s="1"/>
      <c r="Y37" s="1"/>
      <c r="Z37" s="2"/>
    </row>
    <row r="38" spans="1:26" ht="15.75" customHeight="1">
      <c r="A38" s="51" t="s">
        <v>37</v>
      </c>
      <c r="B38" s="280" t="s">
        <v>38</v>
      </c>
      <c r="C38" s="274"/>
      <c r="D38" s="274"/>
      <c r="E38" s="1"/>
      <c r="F38" s="1"/>
      <c r="G38" s="1"/>
      <c r="H38" s="1"/>
      <c r="I38" s="1"/>
      <c r="J38" s="1"/>
      <c r="K38" s="1"/>
      <c r="L38" s="1"/>
      <c r="M38" s="1"/>
      <c r="N38" s="1"/>
      <c r="O38" s="1"/>
      <c r="P38" s="1"/>
      <c r="Q38" s="1"/>
      <c r="R38" s="1"/>
      <c r="S38" s="1"/>
      <c r="T38" s="1"/>
      <c r="U38" s="1"/>
      <c r="V38" s="1"/>
      <c r="W38" s="1"/>
      <c r="X38" s="1"/>
      <c r="Y38" s="1"/>
      <c r="Z38" s="2"/>
    </row>
    <row r="39" spans="1:26" ht="15.75" customHeight="1">
      <c r="A39" s="51"/>
      <c r="B39" s="51"/>
      <c r="C39" s="51"/>
      <c r="D39" s="51"/>
      <c r="E39" s="1"/>
      <c r="F39" s="1"/>
      <c r="G39" s="1"/>
      <c r="H39" s="1"/>
      <c r="I39" s="1"/>
      <c r="J39" s="1"/>
      <c r="K39" s="1"/>
      <c r="L39" s="1"/>
      <c r="M39" s="1"/>
      <c r="N39" s="1"/>
      <c r="O39" s="1"/>
      <c r="P39" s="1"/>
      <c r="Q39" s="1"/>
      <c r="R39" s="1"/>
      <c r="S39" s="1"/>
      <c r="T39" s="1"/>
      <c r="U39" s="1"/>
      <c r="V39" s="1"/>
      <c r="W39" s="1"/>
      <c r="X39" s="1"/>
      <c r="Y39" s="1"/>
      <c r="Z39" s="2"/>
    </row>
    <row r="40" spans="1:26" ht="15.75" customHeight="1">
      <c r="A40" s="51"/>
      <c r="B40" s="51"/>
      <c r="C40" s="51"/>
      <c r="D40" s="51"/>
      <c r="E40" s="1"/>
      <c r="F40" s="1"/>
      <c r="G40" s="1"/>
      <c r="H40" s="1"/>
      <c r="I40" s="1"/>
      <c r="J40" s="1"/>
      <c r="K40" s="1"/>
      <c r="L40" s="1"/>
      <c r="M40" s="1"/>
      <c r="N40" s="1"/>
      <c r="O40" s="1"/>
      <c r="P40" s="1"/>
      <c r="Q40" s="1"/>
      <c r="R40" s="1"/>
      <c r="S40" s="1"/>
      <c r="T40" s="1"/>
      <c r="U40" s="1"/>
      <c r="V40" s="1"/>
      <c r="W40" s="1"/>
      <c r="X40" s="1"/>
      <c r="Y40" s="1"/>
      <c r="Z40" s="2"/>
    </row>
    <row r="41" spans="1:26" ht="15.75" customHeight="1">
      <c r="A41" s="48"/>
      <c r="B41" s="49"/>
      <c r="C41" s="48"/>
      <c r="D41" s="49"/>
      <c r="E41" s="1"/>
      <c r="F41" s="1"/>
      <c r="G41" s="1"/>
      <c r="H41" s="1"/>
      <c r="I41" s="1"/>
      <c r="J41" s="1"/>
      <c r="K41" s="1"/>
      <c r="L41" s="1"/>
      <c r="M41" s="1"/>
      <c r="N41" s="1"/>
      <c r="O41" s="1"/>
      <c r="P41" s="1"/>
      <c r="Q41" s="1"/>
      <c r="R41" s="1"/>
      <c r="S41" s="1"/>
      <c r="T41" s="1"/>
      <c r="U41" s="1"/>
      <c r="V41" s="1"/>
      <c r="W41" s="1"/>
      <c r="X41" s="1"/>
      <c r="Y41" s="1"/>
      <c r="Z41" s="2"/>
    </row>
    <row r="42" spans="1:26" ht="15.75" customHeight="1">
      <c r="A42" s="48"/>
      <c r="B42" s="49"/>
      <c r="C42" s="48"/>
      <c r="D42" s="49"/>
      <c r="E42" s="1"/>
      <c r="F42" s="1"/>
      <c r="G42" s="1"/>
      <c r="H42" s="1"/>
      <c r="I42" s="1"/>
      <c r="J42" s="1"/>
      <c r="K42" s="1"/>
      <c r="L42" s="1"/>
      <c r="M42" s="1"/>
      <c r="N42" s="1"/>
      <c r="O42" s="1"/>
      <c r="P42" s="1"/>
      <c r="Q42" s="1"/>
      <c r="R42" s="1"/>
      <c r="S42" s="1"/>
      <c r="T42" s="1"/>
      <c r="U42" s="1"/>
      <c r="V42" s="1"/>
      <c r="W42" s="1"/>
      <c r="X42" s="1"/>
      <c r="Y42" s="1"/>
      <c r="Z42" s="2"/>
    </row>
    <row r="43" spans="1:26" ht="15.75" customHeight="1">
      <c r="A43" s="50" t="s">
        <v>63</v>
      </c>
      <c r="B43" s="281" t="s">
        <v>64</v>
      </c>
      <c r="C43" s="274"/>
      <c r="D43" s="274"/>
      <c r="E43" s="1"/>
      <c r="F43" s="1"/>
      <c r="G43" s="1"/>
      <c r="H43" s="1"/>
      <c r="I43" s="1"/>
      <c r="J43" s="1"/>
      <c r="K43" s="1"/>
      <c r="L43" s="1"/>
      <c r="M43" s="1"/>
      <c r="N43" s="1"/>
      <c r="O43" s="1"/>
      <c r="P43" s="1"/>
      <c r="Q43" s="1"/>
      <c r="R43" s="1"/>
      <c r="S43" s="1"/>
      <c r="T43" s="1"/>
      <c r="U43" s="1"/>
      <c r="V43" s="1"/>
      <c r="W43" s="1"/>
      <c r="X43" s="1"/>
      <c r="Y43" s="1"/>
      <c r="Z43" s="2"/>
    </row>
    <row r="44" spans="1:26" ht="15.75" customHeight="1">
      <c r="A44" s="51" t="s">
        <v>41</v>
      </c>
      <c r="B44" s="280" t="s">
        <v>42</v>
      </c>
      <c r="C44" s="274"/>
      <c r="D44" s="274"/>
      <c r="E44" s="1"/>
      <c r="F44" s="1"/>
      <c r="G44" s="1"/>
      <c r="H44" s="1"/>
      <c r="I44" s="1"/>
      <c r="J44" s="1"/>
      <c r="K44" s="1"/>
      <c r="L44" s="1"/>
      <c r="M44" s="1"/>
      <c r="N44" s="1"/>
      <c r="O44" s="1"/>
      <c r="P44" s="1"/>
      <c r="Q44" s="1"/>
      <c r="R44" s="1"/>
      <c r="S44" s="1"/>
      <c r="T44" s="1"/>
      <c r="U44" s="1"/>
      <c r="V44" s="1"/>
      <c r="W44" s="1"/>
      <c r="X44" s="1"/>
      <c r="Y44" s="1"/>
      <c r="Z44" s="2"/>
    </row>
    <row r="45" spans="1:26" ht="15.75" customHeight="1">
      <c r="A45" s="1"/>
      <c r="B45" s="29"/>
      <c r="C45" s="1"/>
      <c r="D45" s="29"/>
      <c r="E45" s="1"/>
      <c r="F45" s="1"/>
      <c r="G45" s="1"/>
      <c r="H45" s="1"/>
      <c r="I45" s="1"/>
      <c r="J45" s="1"/>
      <c r="K45" s="1"/>
      <c r="L45" s="1"/>
      <c r="M45" s="1"/>
      <c r="N45" s="1"/>
      <c r="O45" s="1"/>
      <c r="P45" s="1"/>
      <c r="Q45" s="1"/>
      <c r="R45" s="1"/>
      <c r="S45" s="1"/>
      <c r="T45" s="1"/>
      <c r="U45" s="1"/>
      <c r="V45" s="1"/>
      <c r="W45" s="1"/>
      <c r="X45" s="1"/>
      <c r="Y45" s="1"/>
      <c r="Z45" s="2"/>
    </row>
    <row r="46" spans="1:26" ht="15.75" customHeight="1">
      <c r="A46" s="1"/>
      <c r="B46" s="29"/>
      <c r="C46" s="1"/>
      <c r="D46" s="29"/>
      <c r="E46" s="1"/>
      <c r="F46" s="1"/>
      <c r="G46" s="1"/>
      <c r="H46" s="1"/>
      <c r="I46" s="1"/>
      <c r="J46" s="1"/>
      <c r="K46" s="1"/>
      <c r="L46" s="1"/>
      <c r="M46" s="1"/>
      <c r="N46" s="1"/>
      <c r="O46" s="1"/>
      <c r="P46" s="1"/>
      <c r="Q46" s="1"/>
      <c r="R46" s="1"/>
      <c r="S46" s="1"/>
      <c r="T46" s="1"/>
      <c r="U46" s="1"/>
      <c r="V46" s="1"/>
      <c r="W46" s="1"/>
      <c r="X46" s="1"/>
      <c r="Y46" s="1"/>
      <c r="Z46" s="2"/>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2"/>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2"/>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2"/>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2"/>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2"/>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2"/>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2"/>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2"/>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2"/>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2"/>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2"/>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2"/>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2"/>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2"/>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2"/>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2"/>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2"/>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2"/>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2"/>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2"/>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2"/>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2"/>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2"/>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2"/>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2"/>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2"/>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2"/>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2"/>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2"/>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2"/>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2"/>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2"/>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2"/>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2"/>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2"/>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2"/>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2"/>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2"/>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2"/>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2"/>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2"/>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2"/>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2"/>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2"/>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2"/>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2"/>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2"/>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2"/>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2"/>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2"/>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2"/>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2"/>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2"/>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2"/>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2"/>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2"/>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2"/>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2"/>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2"/>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2"/>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2"/>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2"/>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2"/>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2"/>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2"/>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2"/>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2"/>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2"/>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2"/>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2"/>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2"/>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2"/>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2"/>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2"/>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2"/>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2"/>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2"/>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2"/>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2"/>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2"/>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2"/>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2"/>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2"/>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2"/>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2"/>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2"/>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2"/>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2"/>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2"/>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2"/>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2"/>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2"/>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2"/>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2"/>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2"/>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2"/>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2"/>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2"/>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2"/>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2"/>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2"/>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2"/>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2"/>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2"/>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2"/>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2"/>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2"/>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2"/>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2"/>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2"/>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2"/>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2"/>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2"/>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2"/>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2"/>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2"/>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2"/>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2"/>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2"/>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2"/>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2"/>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2"/>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2"/>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2"/>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2"/>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2"/>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2"/>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2"/>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2"/>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2"/>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2"/>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2"/>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2"/>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2"/>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2"/>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2"/>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2"/>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2"/>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2"/>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2"/>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2"/>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2"/>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2"/>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2"/>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2"/>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2"/>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2"/>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2"/>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2"/>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2"/>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2"/>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2"/>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2"/>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2"/>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2"/>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2"/>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2"/>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2"/>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2"/>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2"/>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2"/>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2"/>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2"/>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2"/>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2"/>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2"/>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2"/>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2"/>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2"/>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2"/>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2"/>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2"/>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2"/>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2"/>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2"/>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2"/>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2"/>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2"/>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2"/>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2"/>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2"/>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2"/>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2"/>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2"/>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2"/>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2"/>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2"/>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2"/>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2"/>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2"/>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2"/>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8">
    <mergeCell ref="B38:D38"/>
    <mergeCell ref="B43:D43"/>
    <mergeCell ref="B44:D44"/>
    <mergeCell ref="A1:D1"/>
    <mergeCell ref="A2:D2"/>
    <mergeCell ref="A3:D3"/>
    <mergeCell ref="A4:D4"/>
    <mergeCell ref="B37:D37"/>
  </mergeCells>
  <pageMargins left="0.25" right="0.25"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33.42578125" customWidth="1"/>
    <col min="2" max="2" width="21.42578125" customWidth="1"/>
    <col min="3" max="3" width="18.7109375" customWidth="1"/>
    <col min="4" max="4" width="24.140625" customWidth="1"/>
    <col min="5" max="5" width="39.85546875" customWidth="1"/>
    <col min="6" max="6" width="45.42578125" customWidth="1"/>
    <col min="7" max="7" width="11.42578125" customWidth="1"/>
    <col min="8" max="8" width="16.85546875" customWidth="1"/>
    <col min="9" max="26" width="10.710937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5" customHeight="1">
      <c r="A2" s="276" t="s">
        <v>0</v>
      </c>
      <c r="B2" s="274"/>
      <c r="C2" s="274"/>
      <c r="D2" s="274"/>
      <c r="E2" s="274"/>
      <c r="F2" s="274"/>
      <c r="G2" s="52"/>
      <c r="H2" s="2"/>
      <c r="I2" s="2"/>
      <c r="J2" s="2"/>
      <c r="K2" s="2"/>
      <c r="L2" s="2"/>
      <c r="M2" s="2"/>
      <c r="N2" s="2"/>
      <c r="O2" s="2"/>
      <c r="P2" s="2"/>
      <c r="Q2" s="2"/>
      <c r="R2" s="2"/>
      <c r="S2" s="2"/>
      <c r="T2" s="2"/>
      <c r="U2" s="2"/>
      <c r="V2" s="2"/>
      <c r="W2" s="2"/>
      <c r="X2" s="2"/>
      <c r="Y2" s="2"/>
      <c r="Z2" s="2"/>
    </row>
    <row r="3" spans="1:26" ht="18.75">
      <c r="A3" s="283" t="s">
        <v>65</v>
      </c>
      <c r="B3" s="274"/>
      <c r="C3" s="274"/>
      <c r="D3" s="274"/>
      <c r="E3" s="274"/>
      <c r="F3" s="274"/>
      <c r="G3" s="2"/>
      <c r="H3" s="2"/>
      <c r="I3" s="2"/>
      <c r="J3" s="2"/>
      <c r="K3" s="2"/>
      <c r="L3" s="2"/>
      <c r="M3" s="2"/>
      <c r="N3" s="2"/>
      <c r="O3" s="2"/>
      <c r="P3" s="2"/>
      <c r="Q3" s="2"/>
      <c r="R3" s="2"/>
      <c r="S3" s="2"/>
      <c r="T3" s="2"/>
      <c r="U3" s="2"/>
      <c r="V3" s="2"/>
      <c r="W3" s="2"/>
      <c r="X3" s="2"/>
      <c r="Y3" s="2"/>
      <c r="Z3" s="2"/>
    </row>
    <row r="4" spans="1:26" ht="18.75">
      <c r="A4" s="283" t="s">
        <v>66</v>
      </c>
      <c r="B4" s="274"/>
      <c r="C4" s="274"/>
      <c r="D4" s="274"/>
      <c r="E4" s="274"/>
      <c r="F4" s="274"/>
      <c r="G4" s="2"/>
      <c r="H4" s="2"/>
      <c r="I4" s="2"/>
      <c r="J4" s="2"/>
      <c r="K4" s="2"/>
      <c r="L4" s="2"/>
      <c r="M4" s="2"/>
      <c r="N4" s="2"/>
      <c r="O4" s="2"/>
      <c r="P4" s="2"/>
      <c r="Q4" s="2"/>
      <c r="R4" s="2"/>
      <c r="S4" s="2"/>
      <c r="T4" s="2"/>
      <c r="U4" s="2"/>
      <c r="V4" s="2"/>
      <c r="W4" s="2"/>
      <c r="X4" s="2"/>
      <c r="Y4" s="2"/>
      <c r="Z4" s="2"/>
    </row>
    <row r="5" spans="1:26" ht="18.75">
      <c r="A5" s="283" t="s">
        <v>45</v>
      </c>
      <c r="B5" s="274"/>
      <c r="C5" s="274"/>
      <c r="D5" s="274"/>
      <c r="E5" s="274"/>
      <c r="F5" s="274"/>
      <c r="G5" s="2"/>
      <c r="H5" s="2"/>
      <c r="I5" s="2"/>
      <c r="J5" s="2"/>
      <c r="K5" s="2"/>
      <c r="L5" s="2"/>
      <c r="M5" s="2"/>
      <c r="N5" s="2"/>
      <c r="O5" s="2"/>
      <c r="P5" s="2"/>
      <c r="Q5" s="2"/>
      <c r="R5" s="2"/>
      <c r="S5" s="2"/>
      <c r="T5" s="2"/>
      <c r="U5" s="2"/>
      <c r="V5" s="2"/>
      <c r="W5" s="2"/>
      <c r="X5" s="2"/>
      <c r="Y5" s="2"/>
      <c r="Z5" s="2"/>
    </row>
    <row r="6" spans="1:26">
      <c r="A6" s="53"/>
      <c r="B6" s="53"/>
      <c r="C6" s="53"/>
      <c r="D6" s="53"/>
      <c r="E6" s="53"/>
      <c r="F6" s="53"/>
      <c r="G6" s="2"/>
      <c r="H6" s="2"/>
      <c r="I6" s="2"/>
      <c r="J6" s="2"/>
      <c r="K6" s="2"/>
      <c r="L6" s="2"/>
      <c r="M6" s="2"/>
      <c r="N6" s="2"/>
      <c r="O6" s="2"/>
      <c r="P6" s="2"/>
      <c r="Q6" s="2"/>
      <c r="R6" s="2"/>
      <c r="S6" s="2"/>
      <c r="T6" s="2"/>
      <c r="U6" s="2"/>
      <c r="V6" s="2"/>
      <c r="W6" s="2"/>
      <c r="X6" s="2"/>
      <c r="Y6" s="2"/>
      <c r="Z6" s="2"/>
    </row>
    <row r="7" spans="1:26" ht="47.25">
      <c r="A7" s="54"/>
      <c r="B7" s="55" t="s">
        <v>67</v>
      </c>
      <c r="C7" s="56" t="s">
        <v>68</v>
      </c>
      <c r="D7" s="56" t="s">
        <v>30</v>
      </c>
      <c r="E7" s="55" t="s">
        <v>69</v>
      </c>
      <c r="F7" s="56" t="s">
        <v>70</v>
      </c>
      <c r="G7" s="2"/>
      <c r="H7" s="2"/>
      <c r="I7" s="2"/>
      <c r="J7" s="2"/>
      <c r="K7" s="2"/>
      <c r="L7" s="2"/>
      <c r="M7" s="2"/>
      <c r="N7" s="2"/>
      <c r="O7" s="2"/>
      <c r="P7" s="2"/>
      <c r="Q7" s="2"/>
      <c r="R7" s="2"/>
      <c r="S7" s="2"/>
      <c r="T7" s="2"/>
      <c r="U7" s="2"/>
      <c r="V7" s="2"/>
      <c r="W7" s="2"/>
      <c r="X7" s="2"/>
      <c r="Y7" s="2"/>
      <c r="Z7" s="2"/>
    </row>
    <row r="8" spans="1:26" ht="15.75">
      <c r="A8" s="57" t="s">
        <v>71</v>
      </c>
      <c r="B8" s="58">
        <v>479700693.08999997</v>
      </c>
      <c r="C8" s="58"/>
      <c r="D8" s="59">
        <v>257791391</v>
      </c>
      <c r="E8" s="59">
        <v>675436923</v>
      </c>
      <c r="F8" s="60">
        <f>B8+D8+E8</f>
        <v>1412929007.0899999</v>
      </c>
      <c r="G8" s="2"/>
      <c r="H8" s="2"/>
      <c r="I8" s="2"/>
      <c r="J8" s="2"/>
      <c r="K8" s="2"/>
      <c r="L8" s="2"/>
      <c r="M8" s="2"/>
      <c r="N8" s="2"/>
      <c r="O8" s="2"/>
      <c r="P8" s="2"/>
      <c r="Q8" s="2"/>
      <c r="R8" s="2"/>
      <c r="S8" s="2"/>
      <c r="T8" s="2"/>
      <c r="U8" s="2"/>
      <c r="V8" s="2"/>
      <c r="W8" s="2"/>
      <c r="X8" s="2"/>
      <c r="Y8" s="2"/>
      <c r="Z8" s="2"/>
    </row>
    <row r="9" spans="1:26" ht="15.75">
      <c r="A9" s="11" t="s">
        <v>72</v>
      </c>
      <c r="B9" s="58"/>
      <c r="C9" s="58"/>
      <c r="D9" s="58"/>
      <c r="E9" s="58"/>
      <c r="F9" s="58">
        <v>0</v>
      </c>
      <c r="G9" s="2"/>
      <c r="H9" s="2"/>
      <c r="I9" s="2"/>
      <c r="J9" s="2"/>
      <c r="K9" s="2"/>
      <c r="L9" s="2"/>
      <c r="M9" s="2"/>
      <c r="N9" s="2"/>
      <c r="O9" s="2"/>
      <c r="P9" s="2"/>
      <c r="Q9" s="2"/>
      <c r="R9" s="2"/>
      <c r="S9" s="2"/>
      <c r="T9" s="2"/>
      <c r="U9" s="2"/>
      <c r="V9" s="2"/>
      <c r="W9" s="2"/>
      <c r="X9" s="2"/>
      <c r="Y9" s="2"/>
      <c r="Z9" s="2"/>
    </row>
    <row r="10" spans="1:26" ht="31.5">
      <c r="A10" s="11" t="s">
        <v>73</v>
      </c>
      <c r="B10" s="58"/>
      <c r="C10" s="58"/>
      <c r="D10" s="58"/>
      <c r="E10" s="58"/>
      <c r="F10" s="58">
        <v>0</v>
      </c>
      <c r="G10" s="2"/>
      <c r="H10" s="2"/>
      <c r="I10" s="2"/>
      <c r="J10" s="2"/>
      <c r="K10" s="2"/>
      <c r="L10" s="2"/>
      <c r="M10" s="2"/>
      <c r="N10" s="2"/>
      <c r="O10" s="2"/>
      <c r="P10" s="2"/>
      <c r="Q10" s="2"/>
      <c r="R10" s="2"/>
      <c r="S10" s="2"/>
      <c r="T10" s="2"/>
      <c r="U10" s="2"/>
      <c r="V10" s="2"/>
      <c r="W10" s="2"/>
      <c r="X10" s="2"/>
      <c r="Y10" s="2"/>
      <c r="Z10" s="2"/>
    </row>
    <row r="11" spans="1:26" ht="15.75">
      <c r="A11" s="61" t="s">
        <v>30</v>
      </c>
      <c r="B11" s="58"/>
      <c r="C11" s="58"/>
      <c r="D11" s="59">
        <v>60467541</v>
      </c>
      <c r="E11" s="58"/>
      <c r="F11" s="59">
        <v>60457541</v>
      </c>
      <c r="G11" s="2"/>
      <c r="H11" s="2"/>
      <c r="I11" s="2"/>
      <c r="J11" s="2"/>
      <c r="K11" s="2"/>
      <c r="L11" s="2"/>
      <c r="M11" s="2"/>
      <c r="N11" s="2"/>
      <c r="O11" s="2"/>
      <c r="P11" s="2"/>
      <c r="Q11" s="2"/>
      <c r="R11" s="2"/>
      <c r="S11" s="2"/>
      <c r="T11" s="2"/>
      <c r="U11" s="2"/>
      <c r="V11" s="2"/>
      <c r="W11" s="2"/>
      <c r="X11" s="2"/>
      <c r="Y11" s="2"/>
      <c r="Z11" s="2"/>
    </row>
    <row r="12" spans="1:26" ht="15.75">
      <c r="A12" s="61" t="s">
        <v>74</v>
      </c>
      <c r="B12" s="58"/>
      <c r="C12" s="58"/>
      <c r="D12" s="58"/>
      <c r="E12" s="59">
        <v>-924930108</v>
      </c>
      <c r="F12" s="59">
        <v>-924930108</v>
      </c>
      <c r="G12" s="2"/>
      <c r="H12" s="62"/>
      <c r="I12" s="2"/>
      <c r="J12" s="2"/>
      <c r="K12" s="2"/>
      <c r="L12" s="2"/>
      <c r="M12" s="2"/>
      <c r="N12" s="2"/>
      <c r="O12" s="2"/>
      <c r="P12" s="2"/>
      <c r="Q12" s="2"/>
      <c r="R12" s="2"/>
      <c r="S12" s="2"/>
      <c r="T12" s="2"/>
      <c r="U12" s="2"/>
      <c r="V12" s="2"/>
      <c r="W12" s="2"/>
      <c r="X12" s="2"/>
      <c r="Y12" s="2"/>
      <c r="Z12" s="2"/>
    </row>
    <row r="13" spans="1:26" ht="15.75">
      <c r="A13" s="61" t="s">
        <v>75</v>
      </c>
      <c r="B13" s="63">
        <v>0</v>
      </c>
      <c r="C13" s="63"/>
      <c r="D13" s="63"/>
      <c r="E13" s="64">
        <v>1417340713</v>
      </c>
      <c r="F13" s="64">
        <v>1417340713</v>
      </c>
      <c r="G13" s="2"/>
      <c r="H13" s="2"/>
      <c r="I13" s="2"/>
      <c r="J13" s="2"/>
      <c r="K13" s="2"/>
      <c r="L13" s="2"/>
      <c r="M13" s="2"/>
      <c r="N13" s="2"/>
      <c r="O13" s="2"/>
      <c r="P13" s="2"/>
      <c r="Q13" s="2"/>
      <c r="R13" s="2"/>
      <c r="S13" s="2"/>
      <c r="T13" s="2"/>
      <c r="U13" s="2"/>
      <c r="V13" s="2"/>
      <c r="W13" s="2"/>
      <c r="X13" s="2"/>
      <c r="Y13" s="2"/>
      <c r="Z13" s="2"/>
    </row>
    <row r="14" spans="1:26" ht="15.75">
      <c r="A14" s="57" t="s">
        <v>76</v>
      </c>
      <c r="B14" s="65">
        <v>479700693.08999997</v>
      </c>
      <c r="C14" s="60">
        <v>0</v>
      </c>
      <c r="D14" s="60">
        <f t="shared" ref="D14:E14" si="0">SUM(D8:D13)</f>
        <v>318258932</v>
      </c>
      <c r="E14" s="60">
        <f t="shared" si="0"/>
        <v>1167847528</v>
      </c>
      <c r="F14" s="60">
        <f>B14+D14+E14</f>
        <v>1965807153.0899999</v>
      </c>
      <c r="G14" s="2"/>
      <c r="H14" s="2"/>
      <c r="I14" s="2"/>
      <c r="J14" s="2"/>
      <c r="K14" s="2"/>
      <c r="L14" s="2"/>
      <c r="M14" s="2"/>
      <c r="N14" s="2"/>
      <c r="O14" s="2"/>
      <c r="P14" s="2"/>
      <c r="Q14" s="2"/>
      <c r="R14" s="2"/>
      <c r="S14" s="2"/>
      <c r="T14" s="2"/>
      <c r="U14" s="2"/>
      <c r="V14" s="2"/>
      <c r="W14" s="2"/>
      <c r="X14" s="2"/>
      <c r="Y14" s="2"/>
      <c r="Z14" s="2"/>
    </row>
    <row r="15" spans="1:26" ht="15.75">
      <c r="A15" s="61" t="s">
        <v>72</v>
      </c>
      <c r="B15" s="2"/>
      <c r="C15" s="2"/>
      <c r="D15" s="2"/>
      <c r="E15" s="2"/>
      <c r="F15" s="2"/>
      <c r="G15" s="2"/>
      <c r="H15" s="2"/>
      <c r="I15" s="2"/>
      <c r="J15" s="2"/>
      <c r="K15" s="2"/>
      <c r="L15" s="2"/>
      <c r="M15" s="2"/>
      <c r="N15" s="2"/>
      <c r="O15" s="2"/>
      <c r="P15" s="2"/>
      <c r="Q15" s="2"/>
      <c r="R15" s="2"/>
      <c r="S15" s="2"/>
      <c r="T15" s="2"/>
      <c r="U15" s="2"/>
      <c r="V15" s="2"/>
      <c r="W15" s="2"/>
      <c r="X15" s="2"/>
      <c r="Y15" s="2"/>
      <c r="Z15" s="2"/>
    </row>
    <row r="16" spans="1:26" ht="31.5">
      <c r="A16" s="61" t="s">
        <v>73</v>
      </c>
      <c r="B16" s="66"/>
      <c r="C16" s="2"/>
      <c r="D16" s="2"/>
      <c r="E16" s="66"/>
      <c r="F16" s="2"/>
      <c r="G16" s="2"/>
      <c r="H16" s="2"/>
      <c r="I16" s="2"/>
      <c r="J16" s="2"/>
      <c r="K16" s="2"/>
      <c r="L16" s="2"/>
      <c r="M16" s="2"/>
      <c r="N16" s="2"/>
      <c r="O16" s="2"/>
      <c r="P16" s="2"/>
      <c r="Q16" s="2"/>
      <c r="R16" s="2"/>
      <c r="S16" s="2"/>
      <c r="T16" s="2"/>
      <c r="U16" s="2"/>
      <c r="V16" s="2"/>
      <c r="W16" s="2"/>
      <c r="X16" s="2"/>
      <c r="Y16" s="2"/>
      <c r="Z16" s="2"/>
    </row>
    <row r="17" spans="1:26" ht="15.75">
      <c r="A17" s="61" t="s">
        <v>30</v>
      </c>
      <c r="B17" s="66"/>
      <c r="C17" s="2"/>
      <c r="D17" s="59">
        <v>85097351.219999999</v>
      </c>
      <c r="E17" s="66"/>
      <c r="F17" s="58">
        <f>D17</f>
        <v>85097351.219999999</v>
      </c>
      <c r="G17" s="2"/>
      <c r="H17" s="2"/>
      <c r="I17" s="2"/>
      <c r="J17" s="2"/>
      <c r="K17" s="2"/>
      <c r="L17" s="2"/>
      <c r="M17" s="2"/>
      <c r="N17" s="2"/>
      <c r="O17" s="2"/>
      <c r="P17" s="2"/>
      <c r="Q17" s="2"/>
      <c r="R17" s="2"/>
      <c r="S17" s="2"/>
      <c r="T17" s="2"/>
      <c r="U17" s="2"/>
      <c r="V17" s="2"/>
      <c r="W17" s="2"/>
      <c r="X17" s="2"/>
      <c r="Y17" s="2"/>
      <c r="Z17" s="2"/>
    </row>
    <row r="18" spans="1:26" ht="15.75">
      <c r="A18" s="61" t="s">
        <v>74</v>
      </c>
      <c r="B18" s="66"/>
      <c r="C18" s="2"/>
      <c r="D18" s="2"/>
      <c r="E18" s="59">
        <v>-816057886</v>
      </c>
      <c r="F18" s="58">
        <f t="shared" ref="F18:F19" si="1">E18</f>
        <v>-816057886</v>
      </c>
      <c r="G18" s="2"/>
      <c r="H18" s="2"/>
      <c r="I18" s="2"/>
      <c r="J18" s="2"/>
      <c r="K18" s="2"/>
      <c r="L18" s="2"/>
      <c r="M18" s="2"/>
      <c r="N18" s="2"/>
      <c r="O18" s="2"/>
      <c r="P18" s="2"/>
      <c r="Q18" s="2"/>
      <c r="R18" s="2"/>
      <c r="S18" s="2"/>
      <c r="T18" s="2"/>
      <c r="U18" s="2"/>
      <c r="V18" s="2"/>
      <c r="W18" s="2"/>
      <c r="X18" s="2"/>
      <c r="Y18" s="2"/>
      <c r="Z18" s="2"/>
    </row>
    <row r="19" spans="1:26" ht="15.75">
      <c r="A19" s="61" t="s">
        <v>75</v>
      </c>
      <c r="B19" s="66"/>
      <c r="C19" s="2"/>
      <c r="D19" s="2"/>
      <c r="E19" s="59">
        <v>-654538409.91999996</v>
      </c>
      <c r="F19" s="58">
        <f t="shared" si="1"/>
        <v>-654538409.91999996</v>
      </c>
      <c r="G19" s="2"/>
      <c r="H19" s="2"/>
      <c r="I19" s="2"/>
      <c r="J19" s="2"/>
      <c r="K19" s="2"/>
      <c r="L19" s="2"/>
      <c r="M19" s="2"/>
      <c r="N19" s="2"/>
      <c r="O19" s="2"/>
      <c r="P19" s="2"/>
      <c r="Q19" s="2"/>
      <c r="R19" s="2"/>
      <c r="S19" s="2"/>
      <c r="T19" s="2"/>
      <c r="U19" s="2"/>
      <c r="V19" s="2"/>
      <c r="W19" s="2"/>
      <c r="X19" s="2"/>
      <c r="Y19" s="2"/>
      <c r="Z19" s="2"/>
    </row>
    <row r="20" spans="1:26" ht="15.75">
      <c r="A20" s="57" t="s">
        <v>77</v>
      </c>
      <c r="B20" s="67">
        <f>SUM(B14:B19)</f>
        <v>479700693.08999997</v>
      </c>
      <c r="C20" s="68"/>
      <c r="D20" s="67">
        <f t="shared" ref="D20:F20" si="2">SUM(D14:D19)</f>
        <v>403356283.22000003</v>
      </c>
      <c r="E20" s="67">
        <f t="shared" si="2"/>
        <v>-302748767.91999996</v>
      </c>
      <c r="F20" s="67">
        <f t="shared" si="2"/>
        <v>580308208.38999999</v>
      </c>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66"/>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47"/>
      <c r="D24" s="1"/>
      <c r="E24" s="1"/>
      <c r="F24" s="1"/>
      <c r="G24" s="2"/>
      <c r="H24" s="2"/>
      <c r="I24" s="2"/>
      <c r="J24" s="2"/>
      <c r="K24" s="2"/>
      <c r="L24" s="2"/>
      <c r="M24" s="2"/>
      <c r="N24" s="2"/>
      <c r="O24" s="2"/>
      <c r="P24" s="2"/>
      <c r="Q24" s="2"/>
      <c r="R24" s="2"/>
      <c r="S24" s="2"/>
      <c r="T24" s="2"/>
      <c r="U24" s="2"/>
      <c r="V24" s="2"/>
      <c r="W24" s="2"/>
      <c r="X24" s="2"/>
      <c r="Y24" s="2"/>
      <c r="Z24" s="2"/>
    </row>
    <row r="25" spans="1:26" ht="15.75" customHeight="1">
      <c r="A25" s="2"/>
      <c r="B25" s="2"/>
      <c r="C25" s="47"/>
      <c r="D25" s="1"/>
      <c r="E25" s="1"/>
      <c r="F25" s="1"/>
      <c r="G25" s="2"/>
      <c r="H25" s="2"/>
      <c r="I25" s="2"/>
      <c r="J25" s="2"/>
      <c r="K25" s="2"/>
      <c r="L25" s="2"/>
      <c r="M25" s="2"/>
      <c r="N25" s="2"/>
      <c r="O25" s="2"/>
      <c r="P25" s="2"/>
      <c r="Q25" s="2"/>
      <c r="R25" s="2"/>
      <c r="S25" s="2"/>
      <c r="T25" s="2"/>
      <c r="U25" s="2"/>
      <c r="V25" s="2"/>
      <c r="W25" s="2"/>
      <c r="X25" s="2"/>
      <c r="Y25" s="2"/>
      <c r="Z25" s="2"/>
    </row>
    <row r="26" spans="1:26" ht="15.75" customHeight="1">
      <c r="A26" s="2"/>
      <c r="B26" s="2"/>
      <c r="C26" s="48"/>
      <c r="D26" s="49"/>
      <c r="E26" s="48"/>
      <c r="F26" s="49"/>
      <c r="G26" s="2"/>
      <c r="H26" s="2"/>
      <c r="I26" s="2"/>
      <c r="J26" s="2"/>
      <c r="K26" s="2"/>
      <c r="L26" s="2"/>
      <c r="M26" s="2"/>
      <c r="N26" s="2"/>
      <c r="O26" s="2"/>
      <c r="P26" s="2"/>
      <c r="Q26" s="2"/>
      <c r="R26" s="2"/>
      <c r="S26" s="2"/>
      <c r="T26" s="2"/>
      <c r="U26" s="2"/>
      <c r="V26" s="2"/>
      <c r="W26" s="2"/>
      <c r="X26" s="2"/>
      <c r="Y26" s="2"/>
      <c r="Z26" s="2"/>
    </row>
    <row r="27" spans="1:26" ht="15.75" customHeight="1">
      <c r="A27" s="2"/>
      <c r="B27" s="2"/>
      <c r="C27" s="50" t="s">
        <v>35</v>
      </c>
      <c r="D27" s="282" t="s">
        <v>36</v>
      </c>
      <c r="E27" s="274"/>
      <c r="F27" s="274"/>
      <c r="G27" s="2"/>
      <c r="H27" s="2"/>
      <c r="I27" s="2"/>
      <c r="J27" s="2"/>
      <c r="K27" s="2"/>
      <c r="L27" s="2"/>
      <c r="M27" s="2"/>
      <c r="N27" s="2"/>
      <c r="O27" s="2"/>
      <c r="P27" s="2"/>
      <c r="Q27" s="2"/>
      <c r="R27" s="2"/>
      <c r="S27" s="2"/>
      <c r="T27" s="2"/>
      <c r="U27" s="2"/>
      <c r="V27" s="2"/>
      <c r="W27" s="2"/>
      <c r="X27" s="2"/>
      <c r="Y27" s="2"/>
      <c r="Z27" s="2"/>
    </row>
    <row r="28" spans="1:26" ht="15.75" customHeight="1">
      <c r="A28" s="2"/>
      <c r="B28" s="2"/>
      <c r="C28" s="51" t="s">
        <v>37</v>
      </c>
      <c r="D28" s="280" t="s">
        <v>38</v>
      </c>
      <c r="E28" s="274"/>
      <c r="F28" s="274"/>
      <c r="G28" s="2"/>
      <c r="H28" s="2"/>
      <c r="I28" s="2"/>
      <c r="J28" s="2"/>
      <c r="K28" s="2"/>
      <c r="L28" s="2"/>
      <c r="M28" s="2"/>
      <c r="N28" s="2"/>
      <c r="O28" s="2"/>
      <c r="P28" s="2"/>
      <c r="Q28" s="2"/>
      <c r="R28" s="2"/>
      <c r="S28" s="2"/>
      <c r="T28" s="2"/>
      <c r="U28" s="2"/>
      <c r="V28" s="2"/>
      <c r="W28" s="2"/>
      <c r="X28" s="2"/>
      <c r="Y28" s="2"/>
      <c r="Z28" s="2"/>
    </row>
    <row r="29" spans="1:26" ht="15.75" customHeight="1">
      <c r="A29" s="2"/>
      <c r="B29" s="2"/>
      <c r="C29" s="51"/>
      <c r="D29" s="51"/>
      <c r="E29" s="51"/>
      <c r="F29" s="51"/>
      <c r="G29" s="2"/>
      <c r="H29" s="2"/>
      <c r="I29" s="2"/>
      <c r="J29" s="2"/>
      <c r="K29" s="2"/>
      <c r="L29" s="2"/>
      <c r="M29" s="2"/>
      <c r="N29" s="2"/>
      <c r="O29" s="2"/>
      <c r="P29" s="2"/>
      <c r="Q29" s="2"/>
      <c r="R29" s="2"/>
      <c r="S29" s="2"/>
      <c r="T29" s="2"/>
      <c r="U29" s="2"/>
      <c r="V29" s="2"/>
      <c r="W29" s="2"/>
      <c r="X29" s="2"/>
      <c r="Y29" s="2"/>
      <c r="Z29" s="2"/>
    </row>
    <row r="30" spans="1:26" ht="15.75" customHeight="1">
      <c r="A30" s="2"/>
      <c r="B30" s="2"/>
      <c r="C30" s="51"/>
      <c r="D30" s="51"/>
      <c r="E30" s="51"/>
      <c r="F30" s="51"/>
      <c r="G30" s="2"/>
      <c r="H30" s="2"/>
      <c r="I30" s="2"/>
      <c r="J30" s="2"/>
      <c r="K30" s="2"/>
      <c r="L30" s="2"/>
      <c r="M30" s="2"/>
      <c r="N30" s="2"/>
      <c r="O30" s="2"/>
      <c r="P30" s="2"/>
      <c r="Q30" s="2"/>
      <c r="R30" s="2"/>
      <c r="S30" s="2"/>
      <c r="T30" s="2"/>
      <c r="U30" s="2"/>
      <c r="V30" s="2"/>
      <c r="W30" s="2"/>
      <c r="X30" s="2"/>
      <c r="Y30" s="2"/>
      <c r="Z30" s="2"/>
    </row>
    <row r="31" spans="1:26" ht="15.75" customHeight="1">
      <c r="A31" s="2"/>
      <c r="B31" s="2"/>
      <c r="C31" s="48"/>
      <c r="D31" s="49"/>
      <c r="E31" s="48"/>
      <c r="F31" s="49"/>
      <c r="G31" s="2"/>
      <c r="H31" s="2"/>
      <c r="I31" s="2"/>
      <c r="J31" s="2"/>
      <c r="K31" s="2"/>
      <c r="L31" s="2"/>
      <c r="M31" s="2"/>
      <c r="N31" s="2"/>
      <c r="O31" s="2"/>
      <c r="P31" s="2"/>
      <c r="Q31" s="2"/>
      <c r="R31" s="2"/>
      <c r="S31" s="2"/>
      <c r="T31" s="2"/>
      <c r="U31" s="2"/>
      <c r="V31" s="2"/>
      <c r="W31" s="2"/>
      <c r="X31" s="2"/>
      <c r="Y31" s="2"/>
      <c r="Z31" s="2"/>
    </row>
    <row r="32" spans="1:26" ht="15.75" customHeight="1">
      <c r="A32" s="2"/>
      <c r="B32" s="2"/>
      <c r="C32" s="48"/>
      <c r="D32" s="49"/>
      <c r="E32" s="48"/>
      <c r="F32" s="49"/>
      <c r="G32" s="2"/>
      <c r="H32" s="2"/>
      <c r="I32" s="2"/>
      <c r="J32" s="2"/>
      <c r="K32" s="2"/>
      <c r="L32" s="2"/>
      <c r="M32" s="2"/>
      <c r="N32" s="2"/>
      <c r="O32" s="2"/>
      <c r="P32" s="2"/>
      <c r="Q32" s="2"/>
      <c r="R32" s="2"/>
      <c r="S32" s="2"/>
      <c r="T32" s="2"/>
      <c r="U32" s="2"/>
      <c r="V32" s="2"/>
      <c r="W32" s="2"/>
      <c r="X32" s="2"/>
      <c r="Y32" s="2"/>
      <c r="Z32" s="2"/>
    </row>
    <row r="33" spans="1:26" ht="15.75" customHeight="1">
      <c r="A33" s="2"/>
      <c r="B33" s="2"/>
      <c r="C33" s="50" t="s">
        <v>63</v>
      </c>
      <c r="D33" s="281" t="s">
        <v>78</v>
      </c>
      <c r="E33" s="274"/>
      <c r="F33" s="274"/>
      <c r="G33" s="2"/>
      <c r="H33" s="2"/>
      <c r="I33" s="2"/>
      <c r="J33" s="2"/>
      <c r="K33" s="2"/>
      <c r="L33" s="2"/>
      <c r="M33" s="2"/>
      <c r="N33" s="2"/>
      <c r="O33" s="2"/>
      <c r="P33" s="2"/>
      <c r="Q33" s="2"/>
      <c r="R33" s="2"/>
      <c r="S33" s="2"/>
      <c r="T33" s="2"/>
      <c r="U33" s="2"/>
      <c r="V33" s="2"/>
      <c r="W33" s="2"/>
      <c r="X33" s="2"/>
      <c r="Y33" s="2"/>
      <c r="Z33" s="2"/>
    </row>
    <row r="34" spans="1:26" ht="15.75" customHeight="1">
      <c r="A34" s="2"/>
      <c r="B34" s="2"/>
      <c r="C34" s="51" t="s">
        <v>41</v>
      </c>
      <c r="D34" s="280" t="s">
        <v>42</v>
      </c>
      <c r="E34" s="274"/>
      <c r="F34" s="274"/>
      <c r="G34" s="2"/>
      <c r="H34" s="2"/>
      <c r="I34" s="2"/>
      <c r="J34" s="2"/>
      <c r="K34" s="2"/>
      <c r="L34" s="2"/>
      <c r="M34" s="2"/>
      <c r="N34" s="2"/>
      <c r="O34" s="2"/>
      <c r="P34" s="2"/>
      <c r="Q34" s="2"/>
      <c r="R34" s="2"/>
      <c r="S34" s="2"/>
      <c r="T34" s="2"/>
      <c r="U34" s="2"/>
      <c r="V34" s="2"/>
      <c r="W34" s="2"/>
      <c r="X34" s="2"/>
      <c r="Y34" s="2"/>
      <c r="Z34" s="2"/>
    </row>
    <row r="35" spans="1:26" ht="15.75" customHeight="1">
      <c r="A35" s="2"/>
      <c r="B35" s="2"/>
      <c r="C35" s="1"/>
      <c r="D35" s="29"/>
      <c r="E35" s="1"/>
      <c r="F35" s="29"/>
      <c r="G35" s="2"/>
      <c r="H35" s="2"/>
      <c r="I35" s="2"/>
      <c r="J35" s="2"/>
      <c r="K35" s="2"/>
      <c r="L35" s="2"/>
      <c r="M35" s="2"/>
      <c r="N35" s="2"/>
      <c r="O35" s="2"/>
      <c r="P35" s="2"/>
      <c r="Q35" s="2"/>
      <c r="R35" s="2"/>
      <c r="S35" s="2"/>
      <c r="T35" s="2"/>
      <c r="U35" s="2"/>
      <c r="V35" s="2"/>
      <c r="W35" s="2"/>
      <c r="X35" s="2"/>
      <c r="Y35" s="2"/>
      <c r="Z35" s="2"/>
    </row>
    <row r="36" spans="1:26" ht="15.75" customHeight="1">
      <c r="A36" s="2"/>
      <c r="B36" s="2"/>
      <c r="C36" s="1"/>
      <c r="D36" s="29"/>
      <c r="E36" s="1"/>
      <c r="F36" s="29"/>
      <c r="G36" s="2"/>
      <c r="H36" s="2"/>
      <c r="I36" s="2"/>
      <c r="J36" s="2"/>
      <c r="K36" s="2"/>
      <c r="L36" s="2"/>
      <c r="M36" s="2"/>
      <c r="N36" s="2"/>
      <c r="O36" s="2"/>
      <c r="P36" s="2"/>
      <c r="Q36" s="2"/>
      <c r="R36" s="2"/>
      <c r="S36" s="2"/>
      <c r="T36" s="2"/>
      <c r="U36" s="2"/>
      <c r="V36" s="2"/>
      <c r="W36" s="2"/>
      <c r="X36" s="2"/>
      <c r="Y36" s="2"/>
      <c r="Z36" s="2"/>
    </row>
    <row r="37" spans="1:26" ht="15.75" customHeight="1">
      <c r="A37" s="2"/>
      <c r="B37" s="2"/>
      <c r="C37" s="1"/>
      <c r="D37" s="1"/>
      <c r="E37" s="1"/>
      <c r="F37" s="1"/>
      <c r="G37" s="2"/>
      <c r="H37" s="2"/>
      <c r="I37" s="2"/>
      <c r="J37" s="2"/>
      <c r="K37" s="2"/>
      <c r="L37" s="2"/>
      <c r="M37" s="2"/>
      <c r="N37" s="2"/>
      <c r="O37" s="2"/>
      <c r="P37" s="2"/>
      <c r="Q37" s="2"/>
      <c r="R37" s="2"/>
      <c r="S37" s="2"/>
      <c r="T37" s="2"/>
      <c r="U37" s="2"/>
      <c r="V37" s="2"/>
      <c r="W37" s="2"/>
      <c r="X37" s="2"/>
      <c r="Y37" s="2"/>
      <c r="Z37" s="2"/>
    </row>
    <row r="38" spans="1:26" ht="15.75" customHeight="1">
      <c r="A38" s="2"/>
      <c r="B38" s="2"/>
      <c r="C38" s="1"/>
      <c r="D38" s="1"/>
      <c r="E38" s="1"/>
      <c r="F38" s="1"/>
      <c r="G38" s="2"/>
      <c r="H38" s="2"/>
      <c r="I38" s="2"/>
      <c r="J38" s="2"/>
      <c r="K38" s="2"/>
      <c r="L38" s="2"/>
      <c r="M38" s="2"/>
      <c r="N38" s="2"/>
      <c r="O38" s="2"/>
      <c r="P38" s="2"/>
      <c r="Q38" s="2"/>
      <c r="R38" s="2"/>
      <c r="S38" s="2"/>
      <c r="T38" s="2"/>
      <c r="U38" s="2"/>
      <c r="V38" s="2"/>
      <c r="W38" s="2"/>
      <c r="X38" s="2"/>
      <c r="Y38" s="2"/>
      <c r="Z38" s="2"/>
    </row>
    <row r="39" spans="1:26" ht="15.75" customHeight="1">
      <c r="A39" s="2"/>
      <c r="B39" s="2"/>
      <c r="C39" s="1"/>
      <c r="D39" s="1"/>
      <c r="E39" s="1"/>
      <c r="F39" s="1"/>
      <c r="G39" s="2"/>
      <c r="H39" s="2"/>
      <c r="I39" s="2"/>
      <c r="J39" s="2"/>
      <c r="K39" s="2"/>
      <c r="L39" s="2"/>
      <c r="M39" s="2"/>
      <c r="N39" s="2"/>
      <c r="O39" s="2"/>
      <c r="P39" s="2"/>
      <c r="Q39" s="2"/>
      <c r="R39" s="2"/>
      <c r="S39" s="2"/>
      <c r="T39" s="2"/>
      <c r="U39" s="2"/>
      <c r="V39" s="2"/>
      <c r="W39" s="2"/>
      <c r="X39" s="2"/>
      <c r="Y39" s="2"/>
      <c r="Z39" s="2"/>
    </row>
    <row r="40" spans="1:26" ht="15.75" customHeight="1">
      <c r="A40" s="2"/>
      <c r="B40" s="2"/>
      <c r="C40" s="1"/>
      <c r="D40" s="1"/>
      <c r="E40" s="1"/>
      <c r="F40" s="1"/>
      <c r="G40" s="2"/>
      <c r="H40" s="2"/>
      <c r="I40" s="2"/>
      <c r="J40" s="2"/>
      <c r="K40" s="2"/>
      <c r="L40" s="2"/>
      <c r="M40" s="2"/>
      <c r="N40" s="2"/>
      <c r="O40" s="2"/>
      <c r="P40" s="2"/>
      <c r="Q40" s="2"/>
      <c r="R40" s="2"/>
      <c r="S40" s="2"/>
      <c r="T40" s="2"/>
      <c r="U40" s="2"/>
      <c r="V40" s="2"/>
      <c r="W40" s="2"/>
      <c r="X40" s="2"/>
      <c r="Y40" s="2"/>
      <c r="Z40" s="2"/>
    </row>
    <row r="41" spans="1:26" ht="15.75" customHeight="1">
      <c r="A41" s="2"/>
      <c r="B41" s="2"/>
      <c r="C41" s="1"/>
      <c r="D41" s="1"/>
      <c r="E41" s="1"/>
      <c r="F41" s="1"/>
      <c r="G41" s="2"/>
      <c r="H41" s="2"/>
      <c r="I41" s="2"/>
      <c r="J41" s="2"/>
      <c r="K41" s="2"/>
      <c r="L41" s="2"/>
      <c r="M41" s="2"/>
      <c r="N41" s="2"/>
      <c r="O41" s="2"/>
      <c r="P41" s="2"/>
      <c r="Q41" s="2"/>
      <c r="R41" s="2"/>
      <c r="S41" s="2"/>
      <c r="T41" s="2"/>
      <c r="U41" s="2"/>
      <c r="V41" s="2"/>
      <c r="W41" s="2"/>
      <c r="X41" s="2"/>
      <c r="Y41" s="2"/>
      <c r="Z41" s="2"/>
    </row>
    <row r="42" spans="1:26" ht="15.75" customHeight="1">
      <c r="A42" s="2"/>
      <c r="B42" s="2"/>
      <c r="C42" s="1"/>
      <c r="D42" s="1"/>
      <c r="E42" s="1"/>
      <c r="F42" s="1"/>
      <c r="G42" s="2"/>
      <c r="H42" s="2"/>
      <c r="I42" s="2"/>
      <c r="J42" s="2"/>
      <c r="K42" s="2"/>
      <c r="L42" s="2"/>
      <c r="M42" s="2"/>
      <c r="N42" s="2"/>
      <c r="O42" s="2"/>
      <c r="P42" s="2"/>
      <c r="Q42" s="2"/>
      <c r="R42" s="2"/>
      <c r="S42" s="2"/>
      <c r="T42" s="2"/>
      <c r="U42" s="2"/>
      <c r="V42" s="2"/>
      <c r="W42" s="2"/>
      <c r="X42" s="2"/>
      <c r="Y42" s="2"/>
      <c r="Z42" s="2"/>
    </row>
    <row r="43" spans="1:26" ht="15.75" customHeight="1">
      <c r="A43" s="2"/>
      <c r="B43" s="2"/>
      <c r="C43" s="1"/>
      <c r="D43" s="1"/>
      <c r="E43" s="1"/>
      <c r="F43" s="1"/>
      <c r="G43" s="2"/>
      <c r="H43" s="2"/>
      <c r="I43" s="2"/>
      <c r="J43" s="2"/>
      <c r="K43" s="2"/>
      <c r="L43" s="2"/>
      <c r="M43" s="2"/>
      <c r="N43" s="2"/>
      <c r="O43" s="2"/>
      <c r="P43" s="2"/>
      <c r="Q43" s="2"/>
      <c r="R43" s="2"/>
      <c r="S43" s="2"/>
      <c r="T43" s="2"/>
      <c r="U43" s="2"/>
      <c r="V43" s="2"/>
      <c r="W43" s="2"/>
      <c r="X43" s="2"/>
      <c r="Y43" s="2"/>
      <c r="Z43" s="2"/>
    </row>
    <row r="44" spans="1:26" ht="15.75" customHeight="1">
      <c r="A44" s="2"/>
      <c r="B44" s="2"/>
      <c r="C44" s="1"/>
      <c r="D44" s="1"/>
      <c r="E44" s="1"/>
      <c r="F44" s="1"/>
      <c r="G44" s="2"/>
      <c r="H44" s="2"/>
      <c r="I44" s="2"/>
      <c r="J44" s="2"/>
      <c r="K44" s="2"/>
      <c r="L44" s="2"/>
      <c r="M44" s="2"/>
      <c r="N44" s="2"/>
      <c r="O44" s="2"/>
      <c r="P44" s="2"/>
      <c r="Q44" s="2"/>
      <c r="R44" s="2"/>
      <c r="S44" s="2"/>
      <c r="T44" s="2"/>
      <c r="U44" s="2"/>
      <c r="V44" s="2"/>
      <c r="W44" s="2"/>
      <c r="X44" s="2"/>
      <c r="Y44" s="2"/>
      <c r="Z44" s="2"/>
    </row>
    <row r="45" spans="1:26" ht="15.75" customHeight="1">
      <c r="A45" s="2"/>
      <c r="B45" s="2"/>
      <c r="C45" s="1"/>
      <c r="D45" s="1"/>
      <c r="E45" s="1"/>
      <c r="F45" s="1"/>
      <c r="G45" s="2"/>
      <c r="H45" s="2"/>
      <c r="I45" s="2"/>
      <c r="J45" s="2"/>
      <c r="K45" s="2"/>
      <c r="L45" s="2"/>
      <c r="M45" s="2"/>
      <c r="N45" s="2"/>
      <c r="O45" s="2"/>
      <c r="P45" s="2"/>
      <c r="Q45" s="2"/>
      <c r="R45" s="2"/>
      <c r="S45" s="2"/>
      <c r="T45" s="2"/>
      <c r="U45" s="2"/>
      <c r="V45" s="2"/>
      <c r="W45" s="2"/>
      <c r="X45" s="2"/>
      <c r="Y45" s="2"/>
      <c r="Z45" s="2"/>
    </row>
    <row r="46" spans="1:26" ht="15.75" customHeight="1">
      <c r="A46" s="2"/>
      <c r="B46" s="2"/>
      <c r="C46" s="1"/>
      <c r="D46" s="1"/>
      <c r="E46" s="1"/>
      <c r="F46" s="1"/>
      <c r="G46" s="2"/>
      <c r="H46" s="2"/>
      <c r="I46" s="2"/>
      <c r="J46" s="2"/>
      <c r="K46" s="2"/>
      <c r="L46" s="2"/>
      <c r="M46" s="2"/>
      <c r="N46" s="2"/>
      <c r="O46" s="2"/>
      <c r="P46" s="2"/>
      <c r="Q46" s="2"/>
      <c r="R46" s="2"/>
      <c r="S46" s="2"/>
      <c r="T46" s="2"/>
      <c r="U46" s="2"/>
      <c r="V46" s="2"/>
      <c r="W46" s="2"/>
      <c r="X46" s="2"/>
      <c r="Y46" s="2"/>
      <c r="Z46" s="2"/>
    </row>
    <row r="47" spans="1:26" ht="15.75" customHeight="1">
      <c r="A47" s="2"/>
      <c r="B47" s="2"/>
      <c r="C47" s="1"/>
      <c r="D47" s="1"/>
      <c r="E47" s="1"/>
      <c r="F47" s="1"/>
      <c r="G47" s="2"/>
      <c r="H47" s="2"/>
      <c r="I47" s="2"/>
      <c r="J47" s="2"/>
      <c r="K47" s="2"/>
      <c r="L47" s="2"/>
      <c r="M47" s="2"/>
      <c r="N47" s="2"/>
      <c r="O47" s="2"/>
      <c r="P47" s="2"/>
      <c r="Q47" s="2"/>
      <c r="R47" s="2"/>
      <c r="S47" s="2"/>
      <c r="T47" s="2"/>
      <c r="U47" s="2"/>
      <c r="V47" s="2"/>
      <c r="W47" s="2"/>
      <c r="X47" s="2"/>
      <c r="Y47" s="2"/>
      <c r="Z47" s="2"/>
    </row>
    <row r="48" spans="1:26" ht="15.75" customHeight="1">
      <c r="A48" s="2"/>
      <c r="B48" s="2"/>
      <c r="C48" s="1"/>
      <c r="D48" s="1"/>
      <c r="E48" s="1"/>
      <c r="F48" s="1"/>
      <c r="G48" s="2"/>
      <c r="H48" s="2"/>
      <c r="I48" s="2"/>
      <c r="J48" s="2"/>
      <c r="K48" s="2"/>
      <c r="L48" s="2"/>
      <c r="M48" s="2"/>
      <c r="N48" s="2"/>
      <c r="O48" s="2"/>
      <c r="P48" s="2"/>
      <c r="Q48" s="2"/>
      <c r="R48" s="2"/>
      <c r="S48" s="2"/>
      <c r="T48" s="2"/>
      <c r="U48" s="2"/>
      <c r="V48" s="2"/>
      <c r="W48" s="2"/>
      <c r="X48" s="2"/>
      <c r="Y48" s="2"/>
      <c r="Z48" s="2"/>
    </row>
    <row r="49" spans="1:26" ht="15.75" customHeight="1">
      <c r="A49" s="2"/>
      <c r="B49" s="2"/>
      <c r="C49" s="1"/>
      <c r="D49" s="1"/>
      <c r="E49" s="1"/>
      <c r="F49" s="1"/>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8">
    <mergeCell ref="D28:F28"/>
    <mergeCell ref="D33:F33"/>
    <mergeCell ref="D34:F34"/>
    <mergeCell ref="A2:F2"/>
    <mergeCell ref="A3:F3"/>
    <mergeCell ref="A4:F4"/>
    <mergeCell ref="A5:F5"/>
    <mergeCell ref="D27:F27"/>
  </mergeCells>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baseColWidth="10" defaultColWidth="14.42578125" defaultRowHeight="15" customHeight="1"/>
  <cols>
    <col min="1" max="1" width="72.7109375" customWidth="1"/>
    <col min="2" max="2" width="24.42578125" customWidth="1"/>
    <col min="3" max="3" width="2.5703125" customWidth="1"/>
    <col min="4" max="4" width="21.7109375" customWidth="1"/>
    <col min="5" max="5" width="29.42578125" customWidth="1"/>
    <col min="6" max="6" width="13" customWidth="1"/>
    <col min="7" max="24" width="12.28515625" customWidth="1"/>
    <col min="25" max="26" width="16.42578125" customWidth="1"/>
  </cols>
  <sheetData>
    <row r="1" spans="1:26" ht="15.75" customHeight="1">
      <c r="A1" s="276" t="s">
        <v>0</v>
      </c>
      <c r="B1" s="274"/>
      <c r="C1" s="274"/>
      <c r="D1" s="274"/>
      <c r="E1" s="1"/>
      <c r="F1" s="1"/>
      <c r="G1" s="1"/>
      <c r="H1" s="1"/>
      <c r="I1" s="1"/>
      <c r="J1" s="1"/>
      <c r="K1" s="1"/>
      <c r="L1" s="1"/>
      <c r="M1" s="1"/>
      <c r="N1" s="1"/>
      <c r="O1" s="1"/>
      <c r="P1" s="1"/>
      <c r="Q1" s="1"/>
      <c r="R1" s="1"/>
      <c r="S1" s="1"/>
      <c r="T1" s="1"/>
      <c r="U1" s="1"/>
      <c r="V1" s="1"/>
      <c r="W1" s="1"/>
      <c r="X1" s="1"/>
      <c r="Y1" s="1"/>
      <c r="Z1" s="1"/>
    </row>
    <row r="2" spans="1:26" ht="15.75" customHeight="1">
      <c r="A2" s="277" t="s">
        <v>79</v>
      </c>
      <c r="B2" s="274"/>
      <c r="C2" s="274"/>
      <c r="D2" s="274"/>
      <c r="E2" s="1"/>
      <c r="F2" s="1"/>
      <c r="G2" s="1"/>
      <c r="H2" s="1"/>
      <c r="I2" s="1"/>
      <c r="J2" s="1"/>
      <c r="K2" s="1"/>
      <c r="L2" s="1"/>
      <c r="M2" s="1"/>
      <c r="N2" s="1"/>
      <c r="O2" s="1"/>
      <c r="P2" s="1"/>
      <c r="Q2" s="1"/>
      <c r="R2" s="1"/>
      <c r="S2" s="1"/>
      <c r="T2" s="1"/>
      <c r="U2" s="1"/>
      <c r="V2" s="1"/>
      <c r="W2" s="1"/>
      <c r="X2" s="1"/>
      <c r="Y2" s="1"/>
      <c r="Z2" s="1"/>
    </row>
    <row r="3" spans="1:26" ht="15.75" customHeight="1">
      <c r="A3" s="276" t="s">
        <v>80</v>
      </c>
      <c r="B3" s="274"/>
      <c r="C3" s="274"/>
      <c r="D3" s="274"/>
      <c r="E3" s="1"/>
      <c r="F3" s="1"/>
      <c r="G3" s="1"/>
      <c r="H3" s="1"/>
      <c r="I3" s="1"/>
      <c r="J3" s="1"/>
      <c r="K3" s="1"/>
      <c r="L3" s="1"/>
      <c r="M3" s="1"/>
      <c r="N3" s="1"/>
      <c r="O3" s="1"/>
      <c r="P3" s="1"/>
      <c r="Q3" s="1"/>
      <c r="R3" s="1"/>
      <c r="S3" s="1"/>
      <c r="T3" s="1"/>
      <c r="U3" s="1"/>
      <c r="V3" s="1"/>
      <c r="W3" s="1"/>
      <c r="X3" s="1"/>
      <c r="Y3" s="1"/>
      <c r="Z3" s="1"/>
    </row>
    <row r="4" spans="1:26" ht="15.75" customHeight="1">
      <c r="A4" s="277" t="s">
        <v>45</v>
      </c>
      <c r="B4" s="274"/>
      <c r="C4" s="274"/>
      <c r="D4" s="274"/>
      <c r="E4" s="1"/>
      <c r="F4" s="1"/>
      <c r="G4" s="1"/>
      <c r="H4" s="1"/>
      <c r="I4" s="1"/>
      <c r="J4" s="1"/>
      <c r="K4" s="1"/>
      <c r="L4" s="1"/>
      <c r="M4" s="1"/>
      <c r="N4" s="1"/>
      <c r="O4" s="1"/>
      <c r="P4" s="1"/>
      <c r="Q4" s="1"/>
      <c r="R4" s="1"/>
      <c r="S4" s="1"/>
      <c r="T4" s="1"/>
      <c r="U4" s="1"/>
      <c r="V4" s="1"/>
      <c r="W4" s="1"/>
      <c r="X4" s="1"/>
      <c r="Y4" s="1"/>
      <c r="Z4" s="1"/>
    </row>
    <row r="5" spans="1:26" ht="15.75" customHeight="1">
      <c r="A5" s="69"/>
      <c r="B5" s="14"/>
      <c r="C5" s="1"/>
      <c r="D5" s="14"/>
      <c r="E5" s="1"/>
      <c r="F5" s="1"/>
      <c r="G5" s="1"/>
      <c r="H5" s="1"/>
      <c r="I5" s="1"/>
      <c r="J5" s="1"/>
      <c r="K5" s="1"/>
      <c r="L5" s="1"/>
      <c r="M5" s="1"/>
      <c r="N5" s="1"/>
      <c r="O5" s="1"/>
      <c r="P5" s="1"/>
      <c r="Q5" s="1"/>
      <c r="R5" s="1"/>
      <c r="S5" s="1"/>
      <c r="T5" s="1"/>
      <c r="U5" s="1"/>
      <c r="V5" s="1"/>
      <c r="W5" s="1"/>
      <c r="X5" s="1"/>
      <c r="Y5" s="1"/>
      <c r="Z5" s="1"/>
    </row>
    <row r="6" spans="1:26" ht="15.75" customHeight="1">
      <c r="A6" s="70" t="s">
        <v>81</v>
      </c>
      <c r="B6" s="14"/>
      <c r="C6" s="1"/>
      <c r="D6" s="14"/>
      <c r="E6" s="1"/>
      <c r="F6" s="1"/>
      <c r="G6" s="1"/>
      <c r="H6" s="1"/>
      <c r="I6" s="1"/>
      <c r="J6" s="1"/>
      <c r="K6" s="1"/>
      <c r="L6" s="1"/>
      <c r="M6" s="1"/>
      <c r="N6" s="1"/>
      <c r="O6" s="1"/>
      <c r="P6" s="1"/>
      <c r="Q6" s="1"/>
      <c r="R6" s="1"/>
      <c r="S6" s="1"/>
      <c r="T6" s="1"/>
      <c r="U6" s="1"/>
      <c r="V6" s="1"/>
      <c r="W6" s="1"/>
      <c r="X6" s="1"/>
      <c r="Y6" s="1"/>
      <c r="Z6" s="1"/>
    </row>
    <row r="7" spans="1:26" ht="15.75" customHeight="1">
      <c r="A7" s="34"/>
      <c r="B7" s="14"/>
      <c r="C7" s="1"/>
      <c r="D7" s="14"/>
      <c r="E7" s="1"/>
      <c r="F7" s="1"/>
      <c r="G7" s="1"/>
      <c r="H7" s="1"/>
      <c r="I7" s="1"/>
      <c r="J7" s="1"/>
      <c r="K7" s="1"/>
      <c r="L7" s="1"/>
      <c r="M7" s="1"/>
      <c r="N7" s="1"/>
      <c r="O7" s="1"/>
      <c r="P7" s="1"/>
      <c r="Q7" s="1"/>
      <c r="R7" s="1"/>
      <c r="S7" s="1"/>
      <c r="T7" s="1"/>
      <c r="U7" s="1"/>
      <c r="V7" s="1"/>
      <c r="W7" s="1"/>
      <c r="X7" s="1"/>
      <c r="Y7" s="1"/>
      <c r="Z7" s="1"/>
    </row>
    <row r="8" spans="1:26" ht="15.75" customHeight="1">
      <c r="A8" s="1"/>
      <c r="B8" s="6" t="s">
        <v>4</v>
      </c>
      <c r="C8" s="7"/>
      <c r="D8" s="6" t="s">
        <v>5</v>
      </c>
      <c r="E8" s="1"/>
      <c r="F8" s="1"/>
      <c r="G8" s="1"/>
      <c r="H8" s="1"/>
      <c r="I8" s="1"/>
      <c r="J8" s="1"/>
      <c r="K8" s="1"/>
      <c r="L8" s="1"/>
      <c r="M8" s="1"/>
      <c r="N8" s="1"/>
      <c r="O8" s="1"/>
      <c r="P8" s="1"/>
      <c r="Q8" s="1"/>
      <c r="R8" s="1"/>
      <c r="S8" s="1"/>
      <c r="T8" s="1"/>
      <c r="U8" s="1"/>
      <c r="V8" s="1"/>
      <c r="W8" s="1"/>
      <c r="X8" s="1"/>
      <c r="Y8" s="1"/>
      <c r="Z8" s="1"/>
    </row>
    <row r="9" spans="1:26" ht="15.75" customHeight="1">
      <c r="A9" s="1"/>
      <c r="B9" s="71"/>
      <c r="C9" s="72"/>
      <c r="D9" s="71"/>
      <c r="E9" s="1"/>
      <c r="F9" s="1"/>
      <c r="G9" s="1"/>
      <c r="H9" s="1"/>
      <c r="I9" s="1"/>
      <c r="J9" s="1"/>
      <c r="K9" s="1"/>
      <c r="L9" s="1"/>
      <c r="M9" s="1"/>
      <c r="N9" s="1"/>
      <c r="O9" s="1"/>
      <c r="P9" s="1"/>
      <c r="Q9" s="1"/>
      <c r="R9" s="1"/>
      <c r="S9" s="1"/>
      <c r="T9" s="1"/>
      <c r="U9" s="1"/>
      <c r="V9" s="1"/>
      <c r="W9" s="1"/>
      <c r="X9" s="1"/>
      <c r="Y9" s="1"/>
      <c r="Z9" s="1"/>
    </row>
    <row r="10" spans="1:26" ht="15.75" customHeight="1">
      <c r="A10" s="61" t="s">
        <v>82</v>
      </c>
      <c r="B10" s="15">
        <v>1426238882.4400001</v>
      </c>
      <c r="C10" s="71"/>
      <c r="D10" s="12">
        <v>1432501207</v>
      </c>
      <c r="E10" s="1"/>
      <c r="F10" s="1"/>
      <c r="G10" s="1"/>
      <c r="H10" s="1"/>
      <c r="I10" s="1"/>
      <c r="J10" s="1"/>
      <c r="K10" s="1"/>
      <c r="L10" s="1"/>
      <c r="M10" s="1"/>
      <c r="N10" s="1"/>
      <c r="O10" s="1"/>
      <c r="P10" s="1"/>
      <c r="Q10" s="1"/>
      <c r="R10" s="1"/>
      <c r="S10" s="1"/>
      <c r="T10" s="1"/>
      <c r="U10" s="1"/>
      <c r="V10" s="1"/>
      <c r="W10" s="1"/>
      <c r="X10" s="1"/>
      <c r="Y10" s="1"/>
      <c r="Z10" s="1"/>
    </row>
    <row r="11" spans="1:26" ht="15.75" customHeight="1">
      <c r="A11" s="61" t="s">
        <v>83</v>
      </c>
      <c r="B11" s="15">
        <v>16723582707.32</v>
      </c>
      <c r="C11" s="71"/>
      <c r="D11" s="12">
        <v>16518218260</v>
      </c>
      <c r="E11" s="14"/>
      <c r="F11" s="1"/>
      <c r="G11" s="1"/>
      <c r="H11" s="1"/>
      <c r="I11" s="1"/>
      <c r="J11" s="1"/>
      <c r="K11" s="1"/>
      <c r="L11" s="1"/>
      <c r="M11" s="1"/>
      <c r="N11" s="1"/>
      <c r="O11" s="1"/>
      <c r="P11" s="1"/>
      <c r="Q11" s="1"/>
      <c r="R11" s="1"/>
      <c r="S11" s="1"/>
      <c r="T11" s="1"/>
      <c r="U11" s="1"/>
      <c r="V11" s="1"/>
      <c r="W11" s="1"/>
      <c r="X11" s="1"/>
      <c r="Y11" s="1"/>
      <c r="Z11" s="1"/>
    </row>
    <row r="12" spans="1:26" ht="15.75" customHeight="1">
      <c r="A12" s="61" t="s">
        <v>84</v>
      </c>
      <c r="B12" s="15">
        <v>175520510.84</v>
      </c>
      <c r="C12" s="71"/>
      <c r="D12" s="12">
        <v>90633614</v>
      </c>
      <c r="E12" s="2"/>
      <c r="F12" s="1"/>
      <c r="G12" s="1"/>
      <c r="H12" s="1"/>
      <c r="I12" s="1"/>
      <c r="J12" s="1"/>
      <c r="K12" s="1"/>
      <c r="L12" s="1"/>
      <c r="M12" s="1"/>
      <c r="N12" s="1"/>
      <c r="O12" s="1"/>
      <c r="P12" s="1"/>
      <c r="Q12" s="1"/>
      <c r="R12" s="1"/>
      <c r="S12" s="1"/>
      <c r="T12" s="1"/>
      <c r="U12" s="1"/>
      <c r="V12" s="1"/>
      <c r="W12" s="1"/>
      <c r="X12" s="1"/>
      <c r="Y12" s="1"/>
      <c r="Z12" s="1"/>
    </row>
    <row r="13" spans="1:26" ht="15.75" customHeight="1">
      <c r="A13" s="61" t="s">
        <v>85</v>
      </c>
      <c r="B13" s="15">
        <v>0</v>
      </c>
      <c r="C13" s="71"/>
      <c r="D13" s="12">
        <v>907</v>
      </c>
      <c r="E13" s="2"/>
      <c r="F13" s="1"/>
      <c r="G13" s="1"/>
      <c r="H13" s="1"/>
      <c r="I13" s="1"/>
      <c r="J13" s="1"/>
      <c r="K13" s="1"/>
      <c r="L13" s="1"/>
      <c r="M13" s="1"/>
      <c r="N13" s="1"/>
      <c r="O13" s="1"/>
      <c r="P13" s="1"/>
      <c r="Q13" s="1"/>
      <c r="R13" s="1"/>
      <c r="S13" s="1"/>
      <c r="T13" s="1"/>
      <c r="U13" s="1"/>
      <c r="V13" s="1"/>
      <c r="W13" s="1"/>
      <c r="X13" s="1"/>
      <c r="Y13" s="1"/>
      <c r="Z13" s="1"/>
    </row>
    <row r="14" spans="1:26" ht="15.75" customHeight="1">
      <c r="A14" s="61" t="s">
        <v>86</v>
      </c>
      <c r="B14" s="15">
        <v>-17283223998.27</v>
      </c>
      <c r="C14" s="71"/>
      <c r="D14" s="12">
        <v>-10929536846.75</v>
      </c>
      <c r="E14" s="2"/>
      <c r="F14" s="1"/>
      <c r="G14" s="1"/>
      <c r="H14" s="1"/>
      <c r="I14" s="1"/>
      <c r="J14" s="1"/>
      <c r="K14" s="1"/>
      <c r="L14" s="1"/>
      <c r="M14" s="1"/>
      <c r="N14" s="1"/>
      <c r="O14" s="1"/>
      <c r="P14" s="1"/>
      <c r="Q14" s="1"/>
      <c r="R14" s="1"/>
      <c r="S14" s="1"/>
      <c r="T14" s="1"/>
      <c r="U14" s="1"/>
      <c r="V14" s="1"/>
      <c r="W14" s="1"/>
      <c r="X14" s="1"/>
      <c r="Y14" s="1"/>
      <c r="Z14" s="1"/>
    </row>
    <row r="15" spans="1:26" ht="15.75" customHeight="1">
      <c r="A15" s="61" t="s">
        <v>87</v>
      </c>
      <c r="B15" s="15">
        <v>-1453020612.3599999</v>
      </c>
      <c r="C15" s="71"/>
      <c r="D15" s="12">
        <v>-573405889.64999998</v>
      </c>
      <c r="E15" s="2"/>
      <c r="F15" s="1"/>
      <c r="G15" s="1"/>
      <c r="H15" s="1"/>
      <c r="I15" s="1"/>
      <c r="J15" s="1"/>
      <c r="K15" s="1"/>
      <c r="L15" s="1"/>
      <c r="M15" s="1"/>
      <c r="N15" s="1"/>
      <c r="O15" s="1"/>
      <c r="P15" s="1"/>
      <c r="Q15" s="1"/>
      <c r="R15" s="1"/>
      <c r="S15" s="1"/>
      <c r="T15" s="1"/>
      <c r="U15" s="1"/>
      <c r="V15" s="1"/>
      <c r="W15" s="1"/>
      <c r="X15" s="1"/>
      <c r="Y15" s="1"/>
      <c r="Z15" s="1"/>
    </row>
    <row r="16" spans="1:26" ht="15.75" customHeight="1">
      <c r="A16" s="61" t="s">
        <v>88</v>
      </c>
      <c r="B16" s="15">
        <v>0</v>
      </c>
      <c r="C16" s="71"/>
      <c r="D16" s="12">
        <v>-3514636275.6100001</v>
      </c>
      <c r="E16" s="1"/>
      <c r="F16" s="1"/>
      <c r="G16" s="1"/>
      <c r="H16" s="1"/>
      <c r="I16" s="1"/>
      <c r="J16" s="1"/>
      <c r="K16" s="1"/>
      <c r="L16" s="1"/>
      <c r="M16" s="1"/>
      <c r="N16" s="1"/>
      <c r="O16" s="1"/>
      <c r="P16" s="1"/>
      <c r="Q16" s="1"/>
      <c r="R16" s="1"/>
      <c r="S16" s="1"/>
      <c r="T16" s="1"/>
      <c r="U16" s="1"/>
      <c r="V16" s="1"/>
      <c r="W16" s="1"/>
      <c r="X16" s="1"/>
      <c r="Y16" s="1"/>
      <c r="Z16" s="1"/>
    </row>
    <row r="17" spans="1:26" ht="15.75" customHeight="1">
      <c r="A17" s="61" t="s">
        <v>89</v>
      </c>
      <c r="B17" s="73">
        <v>-243594602.74000001</v>
      </c>
      <c r="C17" s="71"/>
      <c r="D17" s="29">
        <v>-202576662</v>
      </c>
      <c r="E17" s="14"/>
      <c r="F17" s="1"/>
      <c r="G17" s="1"/>
      <c r="H17" s="1"/>
      <c r="I17" s="1"/>
      <c r="J17" s="1"/>
      <c r="K17" s="1"/>
      <c r="L17" s="1"/>
      <c r="M17" s="1"/>
      <c r="N17" s="1"/>
      <c r="O17" s="1"/>
      <c r="P17" s="1"/>
      <c r="Q17" s="1"/>
      <c r="R17" s="1"/>
      <c r="S17" s="1"/>
      <c r="T17" s="1"/>
      <c r="U17" s="1"/>
      <c r="V17" s="1"/>
      <c r="W17" s="1"/>
      <c r="X17" s="1"/>
      <c r="Y17" s="1"/>
      <c r="Z17" s="1"/>
    </row>
    <row r="18" spans="1:26" ht="15.75" customHeight="1">
      <c r="A18" s="61" t="s">
        <v>90</v>
      </c>
      <c r="B18" s="15">
        <v>-41297.15</v>
      </c>
      <c r="C18" s="71"/>
      <c r="D18" s="12">
        <v>0</v>
      </c>
      <c r="E18" s="1"/>
      <c r="F18" s="1"/>
      <c r="G18" s="1"/>
      <c r="H18" s="1"/>
      <c r="I18" s="1"/>
      <c r="J18" s="1"/>
      <c r="K18" s="1"/>
      <c r="L18" s="1"/>
      <c r="M18" s="1"/>
      <c r="N18" s="1"/>
      <c r="O18" s="1"/>
      <c r="P18" s="1"/>
      <c r="Q18" s="1"/>
      <c r="R18" s="1"/>
      <c r="S18" s="1"/>
      <c r="T18" s="1"/>
      <c r="U18" s="1"/>
      <c r="V18" s="1"/>
      <c r="W18" s="1"/>
      <c r="X18" s="1"/>
      <c r="Y18" s="1"/>
      <c r="Z18" s="1"/>
    </row>
    <row r="19" spans="1:26" ht="15.75" customHeight="1">
      <c r="A19" s="61" t="s">
        <v>91</v>
      </c>
      <c r="B19" s="15">
        <v>0</v>
      </c>
      <c r="C19" s="71"/>
      <c r="D19" s="12">
        <v>-1403857600</v>
      </c>
      <c r="E19" s="1"/>
      <c r="F19" s="1"/>
      <c r="G19" s="1"/>
      <c r="H19" s="1"/>
      <c r="I19" s="1"/>
      <c r="J19" s="1"/>
      <c r="K19" s="1"/>
      <c r="L19" s="1"/>
      <c r="M19" s="1"/>
      <c r="N19" s="1"/>
      <c r="O19" s="1"/>
      <c r="P19" s="1"/>
      <c r="Q19" s="1"/>
      <c r="R19" s="1"/>
      <c r="S19" s="1"/>
      <c r="T19" s="1"/>
      <c r="U19" s="1"/>
      <c r="V19" s="1"/>
      <c r="W19" s="1"/>
      <c r="X19" s="1"/>
      <c r="Y19" s="1"/>
      <c r="Z19" s="1"/>
    </row>
    <row r="20" spans="1:26" ht="15.75" customHeight="1">
      <c r="A20" s="8" t="s">
        <v>92</v>
      </c>
      <c r="B20" s="26">
        <f>SUM(B10:B19)</f>
        <v>-654538409.92000186</v>
      </c>
      <c r="C20" s="74"/>
      <c r="D20" s="26">
        <f>SUM(D10:D19)</f>
        <v>1417340713.9900002</v>
      </c>
      <c r="E20" s="1"/>
      <c r="F20" s="1"/>
      <c r="G20" s="1"/>
      <c r="H20" s="1"/>
      <c r="I20" s="1"/>
      <c r="J20" s="1"/>
      <c r="K20" s="1"/>
      <c r="L20" s="1"/>
      <c r="M20" s="1"/>
      <c r="N20" s="1"/>
      <c r="O20" s="1"/>
      <c r="P20" s="1"/>
      <c r="Q20" s="1"/>
      <c r="R20" s="1"/>
      <c r="S20" s="1"/>
      <c r="T20" s="1"/>
      <c r="U20" s="1"/>
      <c r="V20" s="1"/>
      <c r="W20" s="1"/>
      <c r="X20" s="1"/>
      <c r="Y20" s="1"/>
      <c r="Z20" s="1"/>
    </row>
    <row r="21" spans="1:26" ht="15.75" customHeight="1">
      <c r="A21" s="75"/>
      <c r="B21" s="25"/>
      <c r="C21" s="76"/>
      <c r="D21" s="25"/>
      <c r="E21" s="1"/>
      <c r="F21" s="1"/>
      <c r="G21" s="1"/>
      <c r="H21" s="1"/>
      <c r="I21" s="1"/>
      <c r="J21" s="1"/>
      <c r="K21" s="1"/>
      <c r="L21" s="1"/>
      <c r="M21" s="1"/>
      <c r="N21" s="1"/>
      <c r="O21" s="1"/>
      <c r="P21" s="1"/>
      <c r="Q21" s="1"/>
      <c r="R21" s="1"/>
      <c r="S21" s="1"/>
      <c r="T21" s="1"/>
      <c r="U21" s="1"/>
      <c r="V21" s="1"/>
      <c r="W21" s="1"/>
      <c r="X21" s="1"/>
      <c r="Y21" s="1"/>
      <c r="Z21" s="1"/>
    </row>
    <row r="22" spans="1:26" ht="15.75" customHeight="1">
      <c r="A22" s="24" t="s">
        <v>93</v>
      </c>
      <c r="B22" s="12"/>
      <c r="C22" s="77"/>
      <c r="D22" s="12"/>
      <c r="E22" s="1"/>
      <c r="F22" s="1"/>
      <c r="G22" s="1"/>
      <c r="H22" s="1"/>
      <c r="I22" s="1"/>
      <c r="J22" s="1"/>
      <c r="K22" s="1"/>
      <c r="L22" s="1"/>
      <c r="M22" s="1"/>
      <c r="N22" s="1"/>
      <c r="O22" s="1"/>
      <c r="P22" s="1"/>
      <c r="Q22" s="1"/>
      <c r="R22" s="1"/>
      <c r="S22" s="1"/>
      <c r="T22" s="1"/>
      <c r="U22" s="1"/>
      <c r="V22" s="1"/>
      <c r="W22" s="1"/>
      <c r="X22" s="1"/>
      <c r="Y22" s="1"/>
      <c r="Z22" s="1"/>
    </row>
    <row r="23" spans="1:26" ht="15.75" customHeight="1">
      <c r="A23" s="11" t="s">
        <v>94</v>
      </c>
      <c r="B23" s="15">
        <v>-250000000</v>
      </c>
      <c r="C23" s="77"/>
      <c r="D23" s="12">
        <v>-750000000</v>
      </c>
      <c r="E23" s="1"/>
      <c r="F23" s="1"/>
      <c r="G23" s="1"/>
      <c r="H23" s="1"/>
      <c r="I23" s="1"/>
      <c r="J23" s="1"/>
      <c r="K23" s="1"/>
      <c r="L23" s="1"/>
      <c r="M23" s="1"/>
      <c r="N23" s="1"/>
      <c r="O23" s="1"/>
      <c r="P23" s="1"/>
      <c r="Q23" s="1"/>
      <c r="R23" s="1"/>
      <c r="S23" s="1"/>
      <c r="T23" s="1"/>
      <c r="U23" s="1"/>
      <c r="V23" s="1"/>
      <c r="W23" s="1"/>
      <c r="X23" s="1"/>
      <c r="Y23" s="1"/>
      <c r="Z23" s="1"/>
    </row>
    <row r="24" spans="1:26" ht="15.75" customHeight="1">
      <c r="A24" s="61" t="s">
        <v>95</v>
      </c>
      <c r="B24" s="15">
        <v>-321905139.75999999</v>
      </c>
      <c r="C24" s="71"/>
      <c r="D24" s="12">
        <v>-207583800</v>
      </c>
      <c r="E24" s="78"/>
      <c r="F24" s="1"/>
      <c r="G24" s="1"/>
      <c r="H24" s="1"/>
      <c r="I24" s="1"/>
      <c r="J24" s="1"/>
      <c r="K24" s="1"/>
      <c r="L24" s="1"/>
      <c r="M24" s="1"/>
      <c r="N24" s="1"/>
      <c r="O24" s="1"/>
      <c r="P24" s="1"/>
      <c r="Q24" s="1"/>
      <c r="R24" s="1"/>
      <c r="S24" s="1"/>
      <c r="T24" s="1"/>
      <c r="U24" s="1"/>
      <c r="V24" s="1"/>
      <c r="W24" s="1"/>
      <c r="X24" s="1"/>
      <c r="Y24" s="1"/>
      <c r="Z24" s="1"/>
    </row>
    <row r="25" spans="1:26" ht="15.75" customHeight="1">
      <c r="A25" s="24" t="s">
        <v>96</v>
      </c>
      <c r="B25" s="26">
        <f>SUM(B23:B24)</f>
        <v>-571905139.75999999</v>
      </c>
      <c r="C25" s="17"/>
      <c r="D25" s="26">
        <f>SUM(D23:D24)</f>
        <v>-957583800</v>
      </c>
      <c r="E25" s="1"/>
      <c r="F25" s="1"/>
      <c r="G25" s="1"/>
      <c r="H25" s="1"/>
      <c r="I25" s="1"/>
      <c r="J25" s="1"/>
      <c r="K25" s="1"/>
      <c r="L25" s="1"/>
      <c r="M25" s="1"/>
      <c r="N25" s="1"/>
      <c r="O25" s="1"/>
      <c r="P25" s="1"/>
      <c r="Q25" s="1"/>
      <c r="R25" s="1"/>
      <c r="S25" s="1"/>
      <c r="T25" s="1"/>
      <c r="U25" s="1"/>
      <c r="V25" s="1"/>
      <c r="W25" s="1"/>
      <c r="X25" s="1"/>
      <c r="Y25" s="1"/>
      <c r="Z25" s="1"/>
    </row>
    <row r="26" spans="1:26" ht="15.75" customHeight="1">
      <c r="A26" s="75"/>
      <c r="B26" s="25"/>
      <c r="C26" s="76"/>
      <c r="D26" s="25"/>
      <c r="E26" s="1"/>
      <c r="F26" s="1"/>
      <c r="G26" s="1"/>
      <c r="H26" s="1"/>
      <c r="I26" s="1"/>
      <c r="J26" s="1"/>
      <c r="K26" s="1"/>
      <c r="L26" s="1"/>
      <c r="M26" s="1"/>
      <c r="N26" s="1"/>
      <c r="O26" s="1"/>
      <c r="P26" s="1"/>
      <c r="Q26" s="1"/>
      <c r="R26" s="1"/>
      <c r="S26" s="1"/>
      <c r="T26" s="1"/>
      <c r="U26" s="1"/>
      <c r="V26" s="1"/>
      <c r="W26" s="1"/>
      <c r="X26" s="1"/>
      <c r="Y26" s="1"/>
      <c r="Z26" s="1"/>
    </row>
    <row r="27" spans="1:26" ht="15.75" customHeight="1">
      <c r="A27" s="24" t="s">
        <v>97</v>
      </c>
      <c r="B27" s="12"/>
      <c r="C27" s="77"/>
      <c r="D27" s="12"/>
      <c r="E27" s="1"/>
      <c r="F27" s="1"/>
      <c r="G27" s="1"/>
      <c r="H27" s="1"/>
      <c r="I27" s="1"/>
      <c r="J27" s="1"/>
      <c r="K27" s="1"/>
      <c r="L27" s="1"/>
      <c r="M27" s="1"/>
      <c r="N27" s="1"/>
      <c r="O27" s="1"/>
      <c r="P27" s="1"/>
      <c r="Q27" s="1"/>
      <c r="R27" s="1"/>
      <c r="S27" s="1"/>
      <c r="T27" s="1"/>
      <c r="U27" s="1"/>
      <c r="V27" s="1"/>
      <c r="W27" s="1"/>
      <c r="X27" s="1"/>
      <c r="Y27" s="1"/>
      <c r="Z27" s="1"/>
    </row>
    <row r="28" spans="1:26" ht="15.75" customHeight="1">
      <c r="A28" s="61" t="s">
        <v>98</v>
      </c>
      <c r="B28" s="79">
        <v>-285103074.39999998</v>
      </c>
      <c r="C28" s="71"/>
      <c r="D28" s="80">
        <v>602703921</v>
      </c>
      <c r="E28" s="1"/>
      <c r="F28" s="1"/>
      <c r="G28" s="1"/>
      <c r="H28" s="1"/>
      <c r="I28" s="1"/>
      <c r="J28" s="1"/>
      <c r="K28" s="1"/>
      <c r="L28" s="1"/>
      <c r="M28" s="1"/>
      <c r="N28" s="1"/>
      <c r="O28" s="1"/>
      <c r="P28" s="1"/>
      <c r="Q28" s="1"/>
      <c r="R28" s="1"/>
      <c r="S28" s="1"/>
      <c r="T28" s="1"/>
      <c r="U28" s="1"/>
      <c r="V28" s="1"/>
      <c r="W28" s="1"/>
      <c r="X28" s="1"/>
      <c r="Y28" s="1"/>
      <c r="Z28" s="1"/>
    </row>
    <row r="29" spans="1:26" ht="15.75" customHeight="1">
      <c r="A29" s="81" t="s">
        <v>99</v>
      </c>
      <c r="B29" s="82">
        <v>942835955.17999995</v>
      </c>
      <c r="C29" s="71"/>
      <c r="D29" s="83">
        <v>-355983599</v>
      </c>
      <c r="E29" s="12"/>
      <c r="F29" s="1"/>
      <c r="G29" s="1"/>
      <c r="H29" s="1"/>
      <c r="I29" s="1"/>
      <c r="J29" s="1"/>
      <c r="K29" s="1"/>
      <c r="L29" s="1"/>
      <c r="M29" s="1"/>
      <c r="N29" s="1"/>
      <c r="O29" s="1"/>
      <c r="P29" s="1"/>
      <c r="Q29" s="1"/>
      <c r="R29" s="1"/>
      <c r="S29" s="1"/>
      <c r="T29" s="1"/>
      <c r="U29" s="1"/>
      <c r="V29" s="1"/>
      <c r="W29" s="1"/>
      <c r="X29" s="1"/>
      <c r="Y29" s="1"/>
      <c r="Z29" s="1"/>
    </row>
    <row r="30" spans="1:26" ht="15.75" customHeight="1">
      <c r="A30" s="24" t="s">
        <v>100</v>
      </c>
      <c r="B30" s="26">
        <f>SUM(B28:B29)</f>
        <v>657732880.77999997</v>
      </c>
      <c r="C30" s="74"/>
      <c r="D30" s="26">
        <f>SUM(D28:D29)</f>
        <v>246720322</v>
      </c>
      <c r="E30" s="14"/>
      <c r="F30" s="1"/>
      <c r="G30" s="1"/>
      <c r="H30" s="1"/>
      <c r="I30" s="1"/>
      <c r="J30" s="1"/>
      <c r="K30" s="1"/>
      <c r="L30" s="1"/>
      <c r="M30" s="1"/>
      <c r="N30" s="1"/>
      <c r="O30" s="1"/>
      <c r="P30" s="1"/>
      <c r="Q30" s="1"/>
      <c r="R30" s="1"/>
      <c r="S30" s="1"/>
      <c r="T30" s="1"/>
      <c r="U30" s="1"/>
      <c r="V30" s="1"/>
      <c r="W30" s="1"/>
      <c r="X30" s="1"/>
      <c r="Y30" s="1"/>
      <c r="Z30" s="1"/>
    </row>
    <row r="31" spans="1:26" ht="15.75" customHeight="1">
      <c r="A31" s="75"/>
      <c r="B31" s="84"/>
      <c r="C31" s="14"/>
      <c r="D31" s="84"/>
      <c r="E31" s="1"/>
      <c r="F31" s="1"/>
      <c r="G31" s="1"/>
      <c r="H31" s="1"/>
      <c r="I31" s="1"/>
      <c r="J31" s="1"/>
      <c r="K31" s="1"/>
      <c r="L31" s="1"/>
      <c r="M31" s="1"/>
      <c r="N31" s="1"/>
      <c r="O31" s="1"/>
      <c r="P31" s="1"/>
      <c r="Q31" s="1"/>
      <c r="R31" s="1"/>
      <c r="S31" s="1"/>
      <c r="T31" s="1"/>
      <c r="U31" s="1"/>
      <c r="V31" s="1"/>
      <c r="W31" s="1"/>
      <c r="X31" s="1"/>
      <c r="Y31" s="1"/>
      <c r="Z31" s="1"/>
    </row>
    <row r="32" spans="1:26" ht="15.75" customHeight="1">
      <c r="A32" s="61" t="s">
        <v>101</v>
      </c>
      <c r="B32" s="17">
        <f>+B20+B25+B30</f>
        <v>-568710668.90000176</v>
      </c>
      <c r="C32" s="74"/>
      <c r="D32" s="17">
        <f>+D20+D25+D30</f>
        <v>706477235.99000025</v>
      </c>
      <c r="E32" s="1"/>
      <c r="F32" s="1"/>
      <c r="G32" s="1"/>
      <c r="H32" s="1"/>
      <c r="I32" s="1"/>
      <c r="J32" s="1"/>
      <c r="K32" s="1"/>
      <c r="L32" s="1"/>
      <c r="M32" s="1"/>
      <c r="N32" s="1"/>
      <c r="O32" s="1"/>
      <c r="P32" s="1"/>
      <c r="Q32" s="1"/>
      <c r="R32" s="1"/>
      <c r="S32" s="1"/>
      <c r="T32" s="1"/>
      <c r="U32" s="1"/>
      <c r="V32" s="1"/>
      <c r="W32" s="1"/>
      <c r="X32" s="1"/>
      <c r="Y32" s="1"/>
      <c r="Z32" s="1"/>
    </row>
    <row r="33" spans="1:26" ht="15.75" customHeight="1">
      <c r="A33" s="61" t="s">
        <v>102</v>
      </c>
      <c r="B33" s="15">
        <v>2744877337</v>
      </c>
      <c r="C33" s="71"/>
      <c r="D33" s="12">
        <v>2038400101</v>
      </c>
      <c r="E33" s="1"/>
      <c r="F33" s="1"/>
      <c r="G33" s="1"/>
      <c r="H33" s="1"/>
      <c r="I33" s="1"/>
      <c r="J33" s="1"/>
      <c r="K33" s="1"/>
      <c r="L33" s="1"/>
      <c r="M33" s="1"/>
      <c r="N33" s="1"/>
      <c r="O33" s="1"/>
      <c r="P33" s="1"/>
      <c r="Q33" s="1"/>
      <c r="R33" s="1"/>
      <c r="S33" s="1"/>
      <c r="T33" s="1"/>
      <c r="U33" s="1"/>
      <c r="V33" s="1"/>
      <c r="W33" s="1"/>
      <c r="X33" s="1"/>
      <c r="Y33" s="1"/>
      <c r="Z33" s="1"/>
    </row>
    <row r="34" spans="1:26" ht="15.75" customHeight="1">
      <c r="A34" s="8" t="s">
        <v>103</v>
      </c>
      <c r="B34" s="23">
        <f>+B32+B33</f>
        <v>2176166668.0999985</v>
      </c>
      <c r="C34" s="74"/>
      <c r="D34" s="23">
        <f>+D32+D33</f>
        <v>2744877336.9900002</v>
      </c>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4"/>
      <c r="C35" s="1"/>
      <c r="D35" s="84"/>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4"/>
      <c r="C36" s="1"/>
      <c r="D36" s="14"/>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4"/>
      <c r="C37" s="1"/>
      <c r="D37" s="14"/>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4"/>
      <c r="C38" s="1"/>
      <c r="D38" s="14"/>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4"/>
      <c r="C39" s="1"/>
      <c r="D39" s="14"/>
      <c r="E39" s="1"/>
      <c r="F39" s="1"/>
      <c r="G39" s="1"/>
      <c r="H39" s="1"/>
      <c r="I39" s="1"/>
      <c r="J39" s="1"/>
      <c r="K39" s="1"/>
      <c r="L39" s="1"/>
      <c r="M39" s="1"/>
      <c r="N39" s="1"/>
      <c r="O39" s="1"/>
      <c r="P39" s="1"/>
      <c r="Q39" s="1"/>
      <c r="R39" s="1"/>
      <c r="S39" s="1"/>
      <c r="T39" s="1"/>
      <c r="U39" s="1"/>
      <c r="V39" s="1"/>
      <c r="W39" s="1"/>
      <c r="X39" s="1"/>
      <c r="Y39" s="1"/>
      <c r="Z39" s="1"/>
    </row>
    <row r="40" spans="1:26" ht="15.75" customHeight="1">
      <c r="A40" s="31"/>
      <c r="B40" s="14"/>
      <c r="C40" s="1"/>
      <c r="D40" s="14"/>
      <c r="E40" s="1"/>
      <c r="F40" s="1"/>
      <c r="G40" s="1"/>
      <c r="H40" s="1"/>
      <c r="I40" s="1"/>
      <c r="J40" s="1"/>
      <c r="K40" s="1"/>
      <c r="L40" s="1"/>
      <c r="M40" s="1"/>
      <c r="N40" s="1"/>
      <c r="O40" s="1"/>
      <c r="P40" s="1"/>
      <c r="Q40" s="1"/>
      <c r="R40" s="1"/>
      <c r="S40" s="1"/>
      <c r="T40" s="1"/>
      <c r="U40" s="1"/>
      <c r="V40" s="1"/>
      <c r="W40" s="1"/>
      <c r="X40" s="1"/>
      <c r="Y40" s="1"/>
      <c r="Z40" s="1"/>
    </row>
    <row r="41" spans="1:26" ht="15.75" customHeight="1">
      <c r="A41" s="50" t="s">
        <v>35</v>
      </c>
      <c r="B41" s="282" t="s">
        <v>36</v>
      </c>
      <c r="C41" s="274"/>
      <c r="D41" s="274"/>
      <c r="E41" s="1"/>
      <c r="F41" s="1"/>
      <c r="G41" s="1"/>
      <c r="H41" s="1"/>
      <c r="I41" s="1"/>
      <c r="J41" s="1"/>
      <c r="K41" s="1"/>
      <c r="L41" s="1"/>
      <c r="M41" s="1"/>
      <c r="N41" s="1"/>
      <c r="O41" s="1"/>
      <c r="P41" s="1"/>
      <c r="Q41" s="1"/>
      <c r="R41" s="1"/>
      <c r="S41" s="1"/>
      <c r="T41" s="1"/>
      <c r="U41" s="1"/>
      <c r="V41" s="1"/>
      <c r="W41" s="1"/>
      <c r="X41" s="1"/>
      <c r="Y41" s="1"/>
      <c r="Z41" s="1"/>
    </row>
    <row r="42" spans="1:26" ht="15.75" customHeight="1">
      <c r="A42" s="51" t="s">
        <v>37</v>
      </c>
      <c r="B42" s="280" t="s">
        <v>38</v>
      </c>
      <c r="C42" s="274"/>
      <c r="D42" s="274"/>
      <c r="E42" s="1"/>
      <c r="F42" s="1"/>
      <c r="G42" s="1"/>
      <c r="H42" s="1"/>
      <c r="I42" s="1"/>
      <c r="J42" s="1"/>
      <c r="K42" s="1"/>
      <c r="L42" s="1"/>
      <c r="M42" s="1"/>
      <c r="N42" s="1"/>
      <c r="O42" s="1"/>
      <c r="P42" s="1"/>
      <c r="Q42" s="1"/>
      <c r="R42" s="1"/>
      <c r="S42" s="1"/>
      <c r="T42" s="1"/>
      <c r="U42" s="1"/>
      <c r="V42" s="1"/>
      <c r="W42" s="1"/>
      <c r="X42" s="1"/>
      <c r="Y42" s="1"/>
      <c r="Z42" s="1"/>
    </row>
    <row r="43" spans="1:26" ht="15.75" customHeight="1">
      <c r="A43" s="51"/>
      <c r="B43" s="51"/>
      <c r="C43" s="51"/>
      <c r="D43" s="51"/>
      <c r="E43" s="1"/>
      <c r="F43" s="1"/>
      <c r="G43" s="1"/>
      <c r="H43" s="1"/>
      <c r="I43" s="1"/>
      <c r="J43" s="1"/>
      <c r="K43" s="1"/>
      <c r="L43" s="1"/>
      <c r="M43" s="1"/>
      <c r="N43" s="1"/>
      <c r="O43" s="1"/>
      <c r="P43" s="1"/>
      <c r="Q43" s="1"/>
      <c r="R43" s="1"/>
      <c r="S43" s="1"/>
      <c r="T43" s="1"/>
      <c r="U43" s="1"/>
      <c r="V43" s="1"/>
      <c r="W43" s="1"/>
      <c r="X43" s="1"/>
      <c r="Y43" s="1"/>
      <c r="Z43" s="1"/>
    </row>
    <row r="44" spans="1:26" ht="15.75" customHeight="1">
      <c r="A44" s="51"/>
      <c r="B44" s="51"/>
      <c r="C44" s="51"/>
      <c r="D44" s="51"/>
      <c r="E44" s="1"/>
      <c r="F44" s="1"/>
      <c r="G44" s="1"/>
      <c r="H44" s="1"/>
      <c r="I44" s="1"/>
      <c r="J44" s="1"/>
      <c r="K44" s="1"/>
      <c r="L44" s="1"/>
      <c r="M44" s="1"/>
      <c r="N44" s="1"/>
      <c r="O44" s="1"/>
      <c r="P44" s="1"/>
      <c r="Q44" s="1"/>
      <c r="R44" s="1"/>
      <c r="S44" s="1"/>
      <c r="T44" s="1"/>
      <c r="U44" s="1"/>
      <c r="V44" s="1"/>
      <c r="W44" s="1"/>
      <c r="X44" s="1"/>
      <c r="Y44" s="1"/>
      <c r="Z44" s="1"/>
    </row>
    <row r="45" spans="1:26" ht="15.75" customHeight="1">
      <c r="A45" s="51"/>
      <c r="B45" s="51"/>
      <c r="C45" s="51"/>
      <c r="D45" s="51"/>
      <c r="E45" s="1"/>
      <c r="F45" s="1"/>
      <c r="G45" s="1"/>
      <c r="H45" s="1"/>
      <c r="I45" s="1"/>
      <c r="J45" s="1"/>
      <c r="K45" s="1"/>
      <c r="L45" s="1"/>
      <c r="M45" s="1"/>
      <c r="N45" s="1"/>
      <c r="O45" s="1"/>
      <c r="P45" s="1"/>
      <c r="Q45" s="1"/>
      <c r="R45" s="1"/>
      <c r="S45" s="1"/>
      <c r="T45" s="1"/>
      <c r="U45" s="1"/>
      <c r="V45" s="1"/>
      <c r="W45" s="1"/>
      <c r="X45" s="1"/>
      <c r="Y45" s="1"/>
      <c r="Z45" s="1"/>
    </row>
    <row r="46" spans="1:26" ht="15.75" customHeight="1">
      <c r="A46" s="51"/>
      <c r="B46" s="51"/>
      <c r="C46" s="51"/>
      <c r="D46" s="51"/>
      <c r="E46" s="1"/>
      <c r="F46" s="1"/>
      <c r="G46" s="1"/>
      <c r="H46" s="1"/>
      <c r="I46" s="1"/>
      <c r="J46" s="1"/>
      <c r="K46" s="1"/>
      <c r="L46" s="1"/>
      <c r="M46" s="1"/>
      <c r="N46" s="1"/>
      <c r="O46" s="1"/>
      <c r="P46" s="1"/>
      <c r="Q46" s="1"/>
      <c r="R46" s="1"/>
      <c r="S46" s="1"/>
      <c r="T46" s="1"/>
      <c r="U46" s="1"/>
      <c r="V46" s="1"/>
      <c r="W46" s="1"/>
      <c r="X46" s="1"/>
      <c r="Y46" s="1"/>
      <c r="Z46" s="1"/>
    </row>
    <row r="47" spans="1:26" ht="15.75" customHeight="1">
      <c r="A47" s="48"/>
      <c r="B47" s="49"/>
      <c r="C47" s="48"/>
      <c r="D47" s="49"/>
      <c r="E47" s="1"/>
      <c r="F47" s="1"/>
      <c r="G47" s="1"/>
      <c r="H47" s="1"/>
      <c r="I47" s="1"/>
      <c r="J47" s="1"/>
      <c r="K47" s="1"/>
      <c r="L47" s="1"/>
      <c r="M47" s="1"/>
      <c r="N47" s="1"/>
      <c r="O47" s="1"/>
      <c r="P47" s="1"/>
      <c r="Q47" s="1"/>
      <c r="R47" s="1"/>
      <c r="S47" s="1"/>
      <c r="T47" s="1"/>
      <c r="U47" s="1"/>
      <c r="V47" s="1"/>
      <c r="W47" s="1"/>
      <c r="X47" s="1"/>
      <c r="Y47" s="1"/>
      <c r="Z47" s="1"/>
    </row>
    <row r="48" spans="1:26" ht="15.75" customHeight="1">
      <c r="A48" s="48"/>
      <c r="B48" s="49"/>
      <c r="C48" s="48"/>
      <c r="D48" s="49"/>
      <c r="E48" s="1"/>
      <c r="F48" s="1"/>
      <c r="G48" s="1"/>
      <c r="H48" s="1"/>
      <c r="I48" s="1"/>
      <c r="J48" s="1"/>
      <c r="K48" s="1"/>
      <c r="L48" s="1"/>
      <c r="M48" s="1"/>
      <c r="N48" s="1"/>
      <c r="O48" s="1"/>
      <c r="P48" s="1"/>
      <c r="Q48" s="1"/>
      <c r="R48" s="1"/>
      <c r="S48" s="1"/>
      <c r="T48" s="1"/>
      <c r="U48" s="1"/>
      <c r="V48" s="1"/>
      <c r="W48" s="1"/>
      <c r="X48" s="1"/>
      <c r="Y48" s="1"/>
      <c r="Z48" s="1"/>
    </row>
    <row r="49" spans="1:26" ht="15.75" customHeight="1">
      <c r="A49" s="50" t="s">
        <v>39</v>
      </c>
      <c r="B49" s="281" t="s">
        <v>104</v>
      </c>
      <c r="C49" s="274"/>
      <c r="D49" s="274"/>
      <c r="E49" s="1"/>
      <c r="F49" s="1"/>
      <c r="G49" s="1"/>
      <c r="H49" s="1"/>
      <c r="I49" s="1"/>
      <c r="J49" s="1"/>
      <c r="K49" s="1"/>
      <c r="L49" s="1"/>
      <c r="M49" s="1"/>
      <c r="N49" s="1"/>
      <c r="O49" s="1"/>
      <c r="P49" s="1"/>
      <c r="Q49" s="1"/>
      <c r="R49" s="1"/>
      <c r="S49" s="1"/>
      <c r="T49" s="1"/>
      <c r="U49" s="1"/>
      <c r="V49" s="1"/>
      <c r="W49" s="1"/>
      <c r="X49" s="1"/>
      <c r="Y49" s="1"/>
      <c r="Z49" s="1"/>
    </row>
    <row r="50" spans="1:26" ht="15.75" customHeight="1">
      <c r="A50" s="51" t="s">
        <v>41</v>
      </c>
      <c r="B50" s="280" t="s">
        <v>42</v>
      </c>
      <c r="C50" s="274"/>
      <c r="D50" s="274"/>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4"/>
      <c r="C51" s="1"/>
      <c r="D51" s="14"/>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4"/>
      <c r="C52" s="1"/>
      <c r="D52" s="14"/>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4"/>
      <c r="C53" s="1"/>
      <c r="D53" s="14"/>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4"/>
      <c r="C54" s="1"/>
      <c r="D54" s="14"/>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4"/>
      <c r="C55" s="1"/>
      <c r="D55" s="14"/>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4"/>
      <c r="C56" s="1"/>
      <c r="D56" s="14"/>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4"/>
      <c r="C57" s="1"/>
      <c r="D57" s="14"/>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4"/>
      <c r="C58" s="1"/>
      <c r="D58" s="14"/>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4"/>
      <c r="C59" s="1"/>
      <c r="D59" s="14"/>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4"/>
      <c r="C60" s="1"/>
      <c r="D60" s="14"/>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4"/>
      <c r="C61" s="1"/>
      <c r="D61" s="14"/>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4"/>
      <c r="C62" s="1"/>
      <c r="D62" s="14"/>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4"/>
      <c r="C63" s="1"/>
      <c r="D63" s="14"/>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4"/>
      <c r="C64" s="1"/>
      <c r="D64" s="14"/>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4"/>
      <c r="C65" s="1"/>
      <c r="D65" s="14"/>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4"/>
      <c r="C66" s="1"/>
      <c r="D66" s="14"/>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4"/>
      <c r="C67" s="1"/>
      <c r="D67" s="14"/>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4"/>
      <c r="C68" s="1"/>
      <c r="D68" s="14"/>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4"/>
      <c r="C69" s="1"/>
      <c r="D69" s="14"/>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4"/>
      <c r="C70" s="1"/>
      <c r="D70" s="14"/>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4"/>
      <c r="C71" s="1"/>
      <c r="D71" s="14"/>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4"/>
      <c r="C72" s="1"/>
      <c r="D72" s="14"/>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4"/>
      <c r="C73" s="1"/>
      <c r="D73" s="14"/>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4"/>
      <c r="C74" s="1"/>
      <c r="D74" s="14"/>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4"/>
      <c r="C75" s="1"/>
      <c r="D75" s="14"/>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4"/>
      <c r="C76" s="1"/>
      <c r="D76" s="14"/>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4"/>
      <c r="C77" s="1"/>
      <c r="D77" s="14"/>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4"/>
      <c r="C78" s="1"/>
      <c r="D78" s="14"/>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4"/>
      <c r="C79" s="1"/>
      <c r="D79" s="14"/>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4"/>
      <c r="C80" s="1"/>
      <c r="D80" s="14"/>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4"/>
      <c r="C81" s="1"/>
      <c r="D81" s="14"/>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4"/>
      <c r="C82" s="1"/>
      <c r="D82" s="14"/>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4"/>
      <c r="C83" s="1"/>
      <c r="D83" s="14"/>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4"/>
      <c r="C84" s="1"/>
      <c r="D84" s="14"/>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4"/>
      <c r="C85" s="1"/>
      <c r="D85" s="14"/>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4"/>
      <c r="C86" s="1"/>
      <c r="D86" s="14"/>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4"/>
      <c r="C87" s="1"/>
      <c r="D87" s="14"/>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4"/>
      <c r="C88" s="1"/>
      <c r="D88" s="14"/>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4"/>
      <c r="C89" s="1"/>
      <c r="D89" s="14"/>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4"/>
      <c r="C90" s="1"/>
      <c r="D90" s="14"/>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4"/>
      <c r="C91" s="1"/>
      <c r="D91" s="14"/>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4"/>
      <c r="C92" s="1"/>
      <c r="D92" s="14"/>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4"/>
      <c r="C93" s="1"/>
      <c r="D93" s="14"/>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4"/>
      <c r="C94" s="1"/>
      <c r="D94" s="14"/>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4"/>
      <c r="C95" s="1"/>
      <c r="D95" s="14"/>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4"/>
      <c r="C96" s="1"/>
      <c r="D96" s="14"/>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4"/>
      <c r="C97" s="1"/>
      <c r="D97" s="14"/>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4"/>
      <c r="C98" s="1"/>
      <c r="D98" s="14"/>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4"/>
      <c r="C99" s="1"/>
      <c r="D99" s="14"/>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4"/>
      <c r="C100" s="1"/>
      <c r="D100" s="1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4"/>
      <c r="C101" s="1"/>
      <c r="D101" s="1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4"/>
      <c r="C102" s="1"/>
      <c r="D102" s="1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4"/>
      <c r="C103" s="1"/>
      <c r="D103" s="1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4"/>
      <c r="C104" s="1"/>
      <c r="D104" s="1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4"/>
      <c r="C105" s="1"/>
      <c r="D105" s="1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4"/>
      <c r="C106" s="1"/>
      <c r="D106" s="1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4"/>
      <c r="C107" s="1"/>
      <c r="D107" s="1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4"/>
      <c r="C108" s="1"/>
      <c r="D108" s="1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4"/>
      <c r="C109" s="1"/>
      <c r="D109" s="1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4"/>
      <c r="C110" s="1"/>
      <c r="D110" s="1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4"/>
      <c r="C111" s="1"/>
      <c r="D111" s="1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4"/>
      <c r="C112" s="1"/>
      <c r="D112" s="1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4"/>
      <c r="C113" s="1"/>
      <c r="D113" s="1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4"/>
      <c r="C114" s="1"/>
      <c r="D114" s="1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4"/>
      <c r="C115" s="1"/>
      <c r="D115" s="1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4"/>
      <c r="C116" s="1"/>
      <c r="D116" s="1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4"/>
      <c r="C117" s="1"/>
      <c r="D117" s="1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4"/>
      <c r="C118" s="1"/>
      <c r="D118" s="1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4"/>
      <c r="C119" s="1"/>
      <c r="D119" s="1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4"/>
      <c r="C120" s="1"/>
      <c r="D120" s="1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4"/>
      <c r="C121" s="1"/>
      <c r="D121" s="1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4"/>
      <c r="C122" s="1"/>
      <c r="D122" s="1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4"/>
      <c r="C123" s="1"/>
      <c r="D123" s="1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4"/>
      <c r="C124" s="1"/>
      <c r="D124" s="1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4"/>
      <c r="C125" s="1"/>
      <c r="D125" s="1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4"/>
      <c r="C126" s="1"/>
      <c r="D126" s="1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4"/>
      <c r="C127" s="1"/>
      <c r="D127" s="1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4"/>
      <c r="C128" s="1"/>
      <c r="D128" s="1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4"/>
      <c r="C129" s="1"/>
      <c r="D129" s="1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4"/>
      <c r="C130" s="1"/>
      <c r="D130" s="1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4"/>
      <c r="C131" s="1"/>
      <c r="D131" s="1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4"/>
      <c r="C132" s="1"/>
      <c r="D132" s="1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4"/>
      <c r="C133" s="1"/>
      <c r="D133" s="1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4"/>
      <c r="C134" s="1"/>
      <c r="D134" s="1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4"/>
      <c r="C135" s="1"/>
      <c r="D135" s="1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4"/>
      <c r="C136" s="1"/>
      <c r="D136" s="1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4"/>
      <c r="C137" s="1"/>
      <c r="D137" s="1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4"/>
      <c r="C138" s="1"/>
      <c r="D138" s="1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4"/>
      <c r="C139" s="1"/>
      <c r="D139" s="1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4"/>
      <c r="C140" s="1"/>
      <c r="D140" s="1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4"/>
      <c r="C141" s="1"/>
      <c r="D141" s="1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4"/>
      <c r="C142" s="1"/>
      <c r="D142" s="1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4"/>
      <c r="C143" s="1"/>
      <c r="D143" s="1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4"/>
      <c r="C144" s="1"/>
      <c r="D144" s="1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4"/>
      <c r="C145" s="1"/>
      <c r="D145" s="1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4"/>
      <c r="C146" s="1"/>
      <c r="D146" s="1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4"/>
      <c r="C147" s="1"/>
      <c r="D147" s="1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4"/>
      <c r="C148" s="1"/>
      <c r="D148" s="1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4"/>
      <c r="C149" s="1"/>
      <c r="D149" s="1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4"/>
      <c r="C150" s="1"/>
      <c r="D150" s="1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4"/>
      <c r="C151" s="1"/>
      <c r="D151" s="1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4"/>
      <c r="C152" s="1"/>
      <c r="D152" s="1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4"/>
      <c r="C153" s="1"/>
      <c r="D153" s="1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4"/>
      <c r="C154" s="1"/>
      <c r="D154" s="1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4"/>
      <c r="C155" s="1"/>
      <c r="D155" s="1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4"/>
      <c r="C156" s="1"/>
      <c r="D156" s="1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4"/>
      <c r="C157" s="1"/>
      <c r="D157" s="1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4"/>
      <c r="C158" s="1"/>
      <c r="D158" s="1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4"/>
      <c r="C159" s="1"/>
      <c r="D159" s="1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4"/>
      <c r="C160" s="1"/>
      <c r="D160" s="1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4"/>
      <c r="C161" s="1"/>
      <c r="D161" s="1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4"/>
      <c r="C162" s="1"/>
      <c r="D162" s="1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4"/>
      <c r="C163" s="1"/>
      <c r="D163" s="1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4"/>
      <c r="C164" s="1"/>
      <c r="D164" s="1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4"/>
      <c r="C165" s="1"/>
      <c r="D165" s="1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4"/>
      <c r="C166" s="1"/>
      <c r="D166" s="1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4"/>
      <c r="C167" s="1"/>
      <c r="D167" s="1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4"/>
      <c r="C168" s="1"/>
      <c r="D168" s="1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4"/>
      <c r="C169" s="1"/>
      <c r="D169" s="1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4"/>
      <c r="C170" s="1"/>
      <c r="D170" s="1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4"/>
      <c r="C171" s="1"/>
      <c r="D171" s="1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4"/>
      <c r="C172" s="1"/>
      <c r="D172" s="1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4"/>
      <c r="C173" s="1"/>
      <c r="D173" s="1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4"/>
      <c r="C174" s="1"/>
      <c r="D174" s="1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4"/>
      <c r="C175" s="1"/>
      <c r="D175" s="1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4"/>
      <c r="C176" s="1"/>
      <c r="D176" s="1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4"/>
      <c r="C177" s="1"/>
      <c r="D177" s="1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4"/>
      <c r="C178" s="1"/>
      <c r="D178" s="1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4"/>
      <c r="C179" s="1"/>
      <c r="D179" s="1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4"/>
      <c r="C180" s="1"/>
      <c r="D180" s="1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4"/>
      <c r="C181" s="1"/>
      <c r="D181" s="1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4"/>
      <c r="C182" s="1"/>
      <c r="D182" s="1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4"/>
      <c r="C183" s="1"/>
      <c r="D183" s="1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4"/>
      <c r="C184" s="1"/>
      <c r="D184" s="1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4"/>
      <c r="C185" s="1"/>
      <c r="D185" s="1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4"/>
      <c r="C186" s="1"/>
      <c r="D186" s="1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4"/>
      <c r="C187" s="1"/>
      <c r="D187" s="1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4"/>
      <c r="C188" s="1"/>
      <c r="D188" s="1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4"/>
      <c r="C189" s="1"/>
      <c r="D189" s="1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4"/>
      <c r="C190" s="1"/>
      <c r="D190" s="1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4"/>
      <c r="C191" s="1"/>
      <c r="D191" s="1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4"/>
      <c r="C192" s="1"/>
      <c r="D192" s="1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4"/>
      <c r="C193" s="1"/>
      <c r="D193" s="1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4"/>
      <c r="C194" s="1"/>
      <c r="D194" s="1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4"/>
      <c r="C195" s="1"/>
      <c r="D195" s="1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4"/>
      <c r="C196" s="1"/>
      <c r="D196" s="1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4"/>
      <c r="C197" s="1"/>
      <c r="D197" s="1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4"/>
      <c r="C198" s="1"/>
      <c r="D198" s="1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4"/>
      <c r="C199" s="1"/>
      <c r="D199" s="1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4"/>
      <c r="C200" s="1"/>
      <c r="D200" s="1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4"/>
      <c r="C201" s="1"/>
      <c r="D201" s="1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4"/>
      <c r="C202" s="1"/>
      <c r="D202" s="1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4"/>
      <c r="C203" s="1"/>
      <c r="D203" s="1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4"/>
      <c r="C204" s="1"/>
      <c r="D204" s="1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4"/>
      <c r="C205" s="1"/>
      <c r="D205" s="1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4"/>
      <c r="C206" s="1"/>
      <c r="D206" s="1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4"/>
      <c r="C207" s="1"/>
      <c r="D207" s="1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4"/>
      <c r="C208" s="1"/>
      <c r="D208" s="1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4"/>
      <c r="C209" s="1"/>
      <c r="D209" s="1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4"/>
      <c r="C210" s="1"/>
      <c r="D210" s="1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4"/>
      <c r="C211" s="1"/>
      <c r="D211" s="1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4"/>
      <c r="C212" s="1"/>
      <c r="D212" s="1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4"/>
      <c r="C213" s="1"/>
      <c r="D213" s="1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4"/>
      <c r="C214" s="1"/>
      <c r="D214" s="1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4"/>
      <c r="C215" s="1"/>
      <c r="D215" s="1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4"/>
      <c r="C216" s="1"/>
      <c r="D216" s="1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4"/>
      <c r="C217" s="1"/>
      <c r="D217" s="1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4"/>
      <c r="C218" s="1"/>
      <c r="D218" s="1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4"/>
      <c r="C219" s="1"/>
      <c r="D219" s="1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4"/>
      <c r="C220" s="1"/>
      <c r="D220" s="1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4"/>
      <c r="C221" s="1"/>
      <c r="D221" s="1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4"/>
      <c r="C222" s="1"/>
      <c r="D222" s="1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4"/>
      <c r="C223" s="1"/>
      <c r="D223" s="1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4"/>
      <c r="C224" s="1"/>
      <c r="D224" s="1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4"/>
      <c r="C225" s="1"/>
      <c r="D225" s="1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4"/>
      <c r="C226" s="1"/>
      <c r="D226" s="1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4"/>
      <c r="C227" s="1"/>
      <c r="D227" s="1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4"/>
      <c r="C228" s="1"/>
      <c r="D228" s="1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4"/>
      <c r="C229" s="1"/>
      <c r="D229" s="1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4"/>
      <c r="C230" s="1"/>
      <c r="D230" s="1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4"/>
      <c r="C231" s="1"/>
      <c r="D231" s="14"/>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4"/>
      <c r="C232" s="1"/>
      <c r="D232" s="14"/>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4"/>
      <c r="C233" s="1"/>
      <c r="D233" s="14"/>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4"/>
      <c r="C234" s="1"/>
      <c r="D234" s="14"/>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4"/>
      <c r="C235" s="1"/>
      <c r="D235" s="14"/>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4"/>
      <c r="C236" s="1"/>
      <c r="D236" s="14"/>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4"/>
      <c r="C237" s="1"/>
      <c r="D237" s="14"/>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4"/>
      <c r="C238" s="1"/>
      <c r="D238" s="14"/>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4"/>
      <c r="C239" s="1"/>
      <c r="D239" s="14"/>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4"/>
      <c r="C240" s="1"/>
      <c r="D240" s="14"/>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4"/>
      <c r="C241" s="1"/>
      <c r="D241" s="14"/>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4"/>
      <c r="C242" s="1"/>
      <c r="D242" s="14"/>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4"/>
      <c r="C243" s="1"/>
      <c r="D243" s="14"/>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4"/>
      <c r="C244" s="1"/>
      <c r="D244" s="14"/>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4"/>
      <c r="C245" s="1"/>
      <c r="D245" s="14"/>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4"/>
      <c r="C246" s="1"/>
      <c r="D246" s="14"/>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4"/>
      <c r="C247" s="1"/>
      <c r="D247" s="14"/>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4"/>
      <c r="C248" s="1"/>
      <c r="D248" s="14"/>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4"/>
      <c r="C249" s="1"/>
      <c r="D249" s="14"/>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4"/>
      <c r="C250" s="1"/>
      <c r="D250" s="14"/>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8">
    <mergeCell ref="B42:D42"/>
    <mergeCell ref="B49:D49"/>
    <mergeCell ref="B50:D50"/>
    <mergeCell ref="A1:D1"/>
    <mergeCell ref="A2:D2"/>
    <mergeCell ref="A3:D3"/>
    <mergeCell ref="A4:D4"/>
    <mergeCell ref="B41:D41"/>
  </mergeCells>
  <pageMargins left="0.70866141732283472" right="0.70866141732283472" top="0.74803149606299213" bottom="0.74803149606299213" header="0" footer="0"/>
  <pageSetup scale="7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9"/>
  <sheetViews>
    <sheetView topLeftCell="A387" workbookViewId="0">
      <selection activeCell="D402" sqref="D402"/>
    </sheetView>
  </sheetViews>
  <sheetFormatPr baseColWidth="10" defaultColWidth="14.42578125" defaultRowHeight="15" customHeight="1"/>
  <cols>
    <col min="1" max="1" width="3.28515625" customWidth="1"/>
    <col min="2" max="2" width="60.140625" customWidth="1"/>
    <col min="3" max="3" width="32.7109375" customWidth="1"/>
    <col min="4" max="4" width="27.7109375" customWidth="1"/>
    <col min="5" max="5" width="39.7109375" customWidth="1"/>
    <col min="6" max="6" width="20.5703125" customWidth="1"/>
    <col min="7" max="23" width="10.7109375" customWidth="1"/>
  </cols>
  <sheetData>
    <row r="1" spans="2:10" ht="15" customHeight="1">
      <c r="B1" s="284" t="s">
        <v>105</v>
      </c>
      <c r="C1" s="274"/>
      <c r="D1" s="274"/>
      <c r="E1" s="86"/>
      <c r="F1" s="86"/>
      <c r="G1" s="86"/>
      <c r="H1" s="86"/>
      <c r="I1" s="86"/>
      <c r="J1" s="87"/>
    </row>
    <row r="2" spans="2:10" ht="15" customHeight="1">
      <c r="B2" s="274"/>
      <c r="C2" s="274"/>
      <c r="D2" s="274"/>
    </row>
    <row r="3" spans="2:10" ht="15" customHeight="1">
      <c r="B3" s="274"/>
      <c r="C3" s="274"/>
      <c r="D3" s="274"/>
    </row>
    <row r="4" spans="2:10" ht="15" customHeight="1">
      <c r="B4" s="274"/>
      <c r="C4" s="274"/>
      <c r="D4" s="274"/>
    </row>
    <row r="5" spans="2:10" ht="15" customHeight="1">
      <c r="B5" s="274"/>
      <c r="C5" s="274"/>
      <c r="D5" s="274"/>
    </row>
    <row r="6" spans="2:10" ht="15" customHeight="1">
      <c r="B6" s="274"/>
      <c r="C6" s="274"/>
      <c r="D6" s="274"/>
    </row>
    <row r="7" spans="2:10" ht="15" customHeight="1">
      <c r="B7" s="274"/>
      <c r="C7" s="274"/>
      <c r="D7" s="274"/>
    </row>
    <row r="8" spans="2:10" ht="15" customHeight="1">
      <c r="B8" s="274"/>
      <c r="C8" s="274"/>
      <c r="D8" s="274"/>
    </row>
    <row r="9" spans="2:10" ht="15" customHeight="1">
      <c r="B9" s="274"/>
      <c r="C9" s="274"/>
      <c r="D9" s="274"/>
    </row>
    <row r="10" spans="2:10" ht="15" customHeight="1">
      <c r="B10" s="274"/>
      <c r="C10" s="274"/>
      <c r="D10" s="274"/>
    </row>
    <row r="11" spans="2:10" ht="15" customHeight="1">
      <c r="B11" s="274"/>
      <c r="C11" s="274"/>
      <c r="D11" s="274"/>
    </row>
    <row r="12" spans="2:10" ht="15" customHeight="1">
      <c r="B12" s="274"/>
      <c r="C12" s="274"/>
      <c r="D12" s="274"/>
    </row>
    <row r="13" spans="2:10" ht="15" customHeight="1">
      <c r="B13" s="274"/>
      <c r="C13" s="274"/>
      <c r="D13" s="274"/>
    </row>
    <row r="14" spans="2:10" ht="15" customHeight="1">
      <c r="B14" s="274"/>
      <c r="C14" s="274"/>
      <c r="D14" s="274"/>
    </row>
    <row r="15" spans="2:10" ht="15" customHeight="1">
      <c r="B15" s="274"/>
      <c r="C15" s="274"/>
      <c r="D15" s="274"/>
    </row>
    <row r="16" spans="2:10" ht="15" customHeight="1">
      <c r="B16" s="274"/>
      <c r="C16" s="274"/>
      <c r="D16" s="274"/>
    </row>
    <row r="17" spans="2:4" ht="15" customHeight="1">
      <c r="B17" s="274"/>
      <c r="C17" s="274"/>
      <c r="D17" s="274"/>
    </row>
    <row r="18" spans="2:4" ht="15" customHeight="1">
      <c r="B18" s="274"/>
      <c r="C18" s="274"/>
      <c r="D18" s="274"/>
    </row>
    <row r="19" spans="2:4" ht="15" customHeight="1">
      <c r="B19" s="274"/>
      <c r="C19" s="274"/>
      <c r="D19" s="274"/>
    </row>
    <row r="20" spans="2:4" ht="15" customHeight="1">
      <c r="B20" s="274"/>
      <c r="C20" s="274"/>
      <c r="D20" s="274"/>
    </row>
    <row r="21" spans="2:4" ht="15.75" customHeight="1">
      <c r="B21" s="274"/>
      <c r="C21" s="274"/>
      <c r="D21" s="274"/>
    </row>
    <row r="22" spans="2:4" ht="15.75" customHeight="1">
      <c r="B22" s="274"/>
      <c r="C22" s="274"/>
      <c r="D22" s="274"/>
    </row>
    <row r="23" spans="2:4" ht="15.75" customHeight="1">
      <c r="B23" s="274"/>
      <c r="C23" s="274"/>
      <c r="D23" s="274"/>
    </row>
    <row r="24" spans="2:4" ht="15.75" customHeight="1">
      <c r="B24" s="274"/>
      <c r="C24" s="274"/>
      <c r="D24" s="274"/>
    </row>
    <row r="25" spans="2:4" ht="15.75" customHeight="1">
      <c r="B25" s="274"/>
      <c r="C25" s="274"/>
      <c r="D25" s="274"/>
    </row>
    <row r="26" spans="2:4" ht="15.75" customHeight="1">
      <c r="B26" s="274"/>
      <c r="C26" s="274"/>
      <c r="D26" s="274"/>
    </row>
    <row r="27" spans="2:4" ht="15.75" customHeight="1">
      <c r="B27" s="274"/>
      <c r="C27" s="274"/>
      <c r="D27" s="274"/>
    </row>
    <row r="28" spans="2:4" ht="1.5" customHeight="1">
      <c r="B28" s="274"/>
      <c r="C28" s="274"/>
      <c r="D28" s="274"/>
    </row>
    <row r="29" spans="2:4" ht="64.5" hidden="1" customHeight="1">
      <c r="B29" s="274"/>
      <c r="C29" s="274"/>
      <c r="D29" s="274"/>
    </row>
    <row r="30" spans="2:4" ht="169.5" customHeight="1">
      <c r="B30" s="88" t="s">
        <v>917</v>
      </c>
      <c r="C30" s="88"/>
      <c r="D30" s="88"/>
    </row>
    <row r="31" spans="2:4" ht="15.75" customHeight="1">
      <c r="B31" s="90" t="s">
        <v>106</v>
      </c>
      <c r="C31" s="90"/>
      <c r="D31" s="90"/>
    </row>
    <row r="32" spans="2:4" ht="15.75" customHeight="1">
      <c r="B32" s="89"/>
      <c r="C32" s="89"/>
      <c r="D32" s="89"/>
    </row>
    <row r="33" spans="1:23" ht="15.75" customHeight="1">
      <c r="B33" s="284" t="s">
        <v>107</v>
      </c>
      <c r="C33" s="274"/>
      <c r="D33" s="274"/>
    </row>
    <row r="34" spans="1:23" ht="15.75" customHeight="1">
      <c r="B34" s="89"/>
      <c r="C34" s="89"/>
      <c r="D34" s="89"/>
    </row>
    <row r="35" spans="1:23" ht="15.75" customHeight="1">
      <c r="B35" s="90" t="s">
        <v>108</v>
      </c>
      <c r="C35" s="89"/>
      <c r="D35" s="89"/>
    </row>
    <row r="36" spans="1:23" ht="15.75" customHeight="1">
      <c r="B36" s="89" t="s">
        <v>109</v>
      </c>
      <c r="C36" s="89"/>
      <c r="D36" s="89"/>
    </row>
    <row r="37" spans="1:23" ht="15.75" customHeight="1">
      <c r="B37" s="91"/>
      <c r="C37" s="91"/>
      <c r="D37" s="89"/>
    </row>
    <row r="38" spans="1:23" ht="15.75" customHeight="1">
      <c r="B38" s="89"/>
      <c r="C38" s="89"/>
      <c r="D38" s="89"/>
    </row>
    <row r="39" spans="1:23" ht="409.5" customHeight="1">
      <c r="B39" s="284" t="s">
        <v>110</v>
      </c>
      <c r="C39" s="274"/>
      <c r="D39" s="274"/>
    </row>
    <row r="40" spans="1:23" ht="15.75" customHeight="1">
      <c r="A40" s="93"/>
      <c r="B40" s="94" t="s">
        <v>111</v>
      </c>
      <c r="C40" s="95"/>
      <c r="D40" s="95"/>
      <c r="E40" s="96"/>
      <c r="F40" s="96"/>
      <c r="G40" s="93"/>
      <c r="H40" s="93"/>
      <c r="I40" s="93"/>
      <c r="J40" s="93"/>
      <c r="K40" s="93"/>
      <c r="L40" s="93"/>
      <c r="M40" s="93"/>
      <c r="N40" s="93"/>
      <c r="O40" s="93"/>
      <c r="P40" s="93"/>
      <c r="Q40" s="93"/>
      <c r="R40" s="93"/>
      <c r="S40" s="93"/>
      <c r="T40" s="93"/>
      <c r="U40" s="93"/>
      <c r="V40" s="93"/>
      <c r="W40" s="93"/>
    </row>
    <row r="41" spans="1:23" ht="15.75" customHeight="1">
      <c r="A41" s="93"/>
      <c r="B41" s="97" t="s">
        <v>112</v>
      </c>
      <c r="C41" s="95"/>
      <c r="D41" s="95"/>
      <c r="E41" s="96"/>
      <c r="F41" s="96"/>
      <c r="G41" s="93"/>
      <c r="H41" s="93"/>
      <c r="I41" s="93"/>
      <c r="J41" s="93"/>
      <c r="K41" s="93"/>
      <c r="L41" s="93"/>
      <c r="M41" s="93"/>
      <c r="N41" s="93"/>
      <c r="O41" s="93"/>
      <c r="P41" s="93"/>
      <c r="Q41" s="93"/>
      <c r="R41" s="93"/>
      <c r="S41" s="93"/>
      <c r="T41" s="93"/>
      <c r="U41" s="93"/>
      <c r="V41" s="93"/>
      <c r="W41" s="93"/>
    </row>
    <row r="42" spans="1:23" ht="15.75" customHeight="1">
      <c r="A42" s="93"/>
      <c r="B42" s="89"/>
      <c r="C42" s="95"/>
      <c r="D42" s="95"/>
      <c r="E42" s="96"/>
      <c r="F42" s="96"/>
      <c r="G42" s="93"/>
      <c r="H42" s="93"/>
      <c r="I42" s="93"/>
      <c r="J42" s="93"/>
      <c r="K42" s="93"/>
      <c r="L42" s="93"/>
      <c r="M42" s="93"/>
      <c r="N42" s="93"/>
      <c r="O42" s="93"/>
      <c r="P42" s="93"/>
      <c r="Q42" s="93"/>
      <c r="R42" s="93"/>
      <c r="S42" s="93"/>
      <c r="T42" s="93"/>
      <c r="U42" s="93"/>
      <c r="V42" s="93"/>
      <c r="W42" s="93"/>
    </row>
    <row r="43" spans="1:23" ht="15" customHeight="1">
      <c r="A43" s="93"/>
      <c r="B43" s="98" t="s">
        <v>113</v>
      </c>
      <c r="C43" s="99" t="s">
        <v>4</v>
      </c>
      <c r="D43" s="99" t="s">
        <v>5</v>
      </c>
      <c r="E43" s="96"/>
      <c r="F43" s="96"/>
      <c r="G43" s="93"/>
      <c r="H43" s="93"/>
      <c r="I43" s="93"/>
      <c r="J43" s="93"/>
      <c r="K43" s="93"/>
      <c r="L43" s="93"/>
      <c r="M43" s="93"/>
      <c r="N43" s="93"/>
      <c r="O43" s="93"/>
      <c r="P43" s="93"/>
      <c r="Q43" s="93"/>
      <c r="R43" s="93"/>
      <c r="S43" s="93"/>
      <c r="T43" s="93"/>
      <c r="U43" s="93"/>
      <c r="V43" s="93"/>
      <c r="W43" s="93"/>
    </row>
    <row r="44" spans="1:23" ht="15.75" customHeight="1">
      <c r="B44" s="94" t="s">
        <v>114</v>
      </c>
      <c r="C44" s="100">
        <f t="shared" ref="C44:D44" si="0">+C261</f>
        <v>8422301.5900000017</v>
      </c>
      <c r="D44" s="100">
        <f t="shared" si="0"/>
        <v>5033267.97</v>
      </c>
      <c r="E44" s="94"/>
      <c r="F44" s="94"/>
    </row>
    <row r="45" spans="1:23" ht="15.75" customHeight="1">
      <c r="B45" s="94" t="s">
        <v>115</v>
      </c>
      <c r="C45" s="100">
        <f t="shared" ref="C45:D45" si="1">+C320</f>
        <v>2148015097.8300004</v>
      </c>
      <c r="D45" s="100">
        <f t="shared" si="1"/>
        <v>2727944093.829998</v>
      </c>
      <c r="E45" s="94"/>
      <c r="F45" s="94"/>
    </row>
    <row r="46" spans="1:23" ht="15.75" customHeight="1">
      <c r="B46" s="94" t="s">
        <v>116</v>
      </c>
      <c r="C46" s="100">
        <f t="shared" ref="C46:D46" si="2">+C328</f>
        <v>19729268.84</v>
      </c>
      <c r="D46" s="100">
        <f t="shared" si="2"/>
        <v>11899975.08</v>
      </c>
      <c r="E46" s="94"/>
      <c r="F46" s="94"/>
    </row>
    <row r="47" spans="1:23" ht="15.75" customHeight="1">
      <c r="B47" s="96" t="s">
        <v>117</v>
      </c>
      <c r="C47" s="101">
        <f t="shared" ref="C47:D47" si="3">SUM(C44:C46)</f>
        <v>2176166668.2600007</v>
      </c>
      <c r="D47" s="101">
        <f t="shared" si="3"/>
        <v>2744877336.8799977</v>
      </c>
      <c r="E47" s="102"/>
      <c r="F47" s="94"/>
    </row>
    <row r="48" spans="1:23" ht="15.75" customHeight="1">
      <c r="A48" s="96"/>
      <c r="B48" s="96"/>
      <c r="C48" s="96"/>
      <c r="D48" s="96"/>
      <c r="E48" s="96"/>
      <c r="F48" s="96"/>
      <c r="G48" s="96"/>
      <c r="H48" s="96"/>
      <c r="I48" s="96"/>
      <c r="J48" s="96"/>
      <c r="K48" s="96"/>
      <c r="L48" s="96"/>
      <c r="M48" s="96"/>
      <c r="N48" s="96"/>
      <c r="O48" s="96"/>
      <c r="P48" s="96"/>
      <c r="Q48" s="96"/>
      <c r="R48" s="96"/>
      <c r="S48" s="96"/>
      <c r="T48" s="96"/>
      <c r="U48" s="96"/>
      <c r="V48" s="96"/>
      <c r="W48" s="96"/>
    </row>
    <row r="49" spans="1:23" ht="15.75" customHeight="1">
      <c r="B49" s="96"/>
      <c r="C49" s="100"/>
      <c r="D49" s="100"/>
      <c r="E49" s="94"/>
      <c r="F49" s="94"/>
    </row>
    <row r="50" spans="1:23" ht="15.75" customHeight="1">
      <c r="B50" s="96" t="s">
        <v>118</v>
      </c>
      <c r="C50" s="103"/>
      <c r="D50" s="103"/>
      <c r="E50" s="94"/>
      <c r="F50" s="94"/>
    </row>
    <row r="51" spans="1:23" ht="15.75" customHeight="1">
      <c r="A51" s="93"/>
      <c r="B51" s="98" t="s">
        <v>113</v>
      </c>
      <c r="C51" s="99" t="s">
        <v>4</v>
      </c>
      <c r="D51" s="99" t="s">
        <v>5</v>
      </c>
      <c r="E51" s="104"/>
      <c r="F51" s="96"/>
      <c r="G51" s="93"/>
      <c r="H51" s="93"/>
      <c r="I51" s="93"/>
      <c r="J51" s="93"/>
      <c r="K51" s="93"/>
      <c r="L51" s="93"/>
      <c r="M51" s="93"/>
      <c r="N51" s="93"/>
      <c r="O51" s="93"/>
      <c r="P51" s="93"/>
      <c r="Q51" s="93"/>
      <c r="R51" s="93"/>
      <c r="S51" s="93"/>
      <c r="T51" s="93"/>
      <c r="U51" s="93"/>
      <c r="V51" s="93"/>
      <c r="W51" s="93"/>
    </row>
    <row r="52" spans="1:23" ht="15.75" customHeight="1">
      <c r="A52" s="93"/>
      <c r="B52" s="105" t="s">
        <v>119</v>
      </c>
      <c r="C52" s="134">
        <v>3031507.85</v>
      </c>
      <c r="D52" s="134">
        <v>411382.73</v>
      </c>
      <c r="E52" s="104"/>
      <c r="F52" s="96"/>
      <c r="G52" s="93"/>
      <c r="H52" s="93"/>
      <c r="I52" s="93"/>
      <c r="J52" s="93"/>
      <c r="K52" s="93"/>
      <c r="L52" s="93"/>
      <c r="M52" s="93"/>
      <c r="N52" s="93"/>
      <c r="O52" s="93"/>
      <c r="P52" s="93"/>
      <c r="Q52" s="93"/>
      <c r="R52" s="93"/>
      <c r="S52" s="93"/>
      <c r="T52" s="93"/>
      <c r="U52" s="93"/>
      <c r="V52" s="93"/>
      <c r="W52" s="93"/>
    </row>
    <row r="53" spans="1:23" ht="15.75" customHeight="1">
      <c r="A53" s="93"/>
      <c r="B53" s="105" t="s">
        <v>120</v>
      </c>
      <c r="C53" s="134">
        <v>75000</v>
      </c>
      <c r="D53" s="134">
        <v>75000</v>
      </c>
      <c r="E53" s="104"/>
      <c r="F53" s="96"/>
      <c r="G53" s="93"/>
      <c r="H53" s="93"/>
      <c r="I53" s="93"/>
      <c r="J53" s="93"/>
      <c r="K53" s="93"/>
      <c r="L53" s="93"/>
      <c r="M53" s="93"/>
      <c r="N53" s="93"/>
      <c r="O53" s="93"/>
      <c r="P53" s="93"/>
      <c r="Q53" s="93"/>
      <c r="R53" s="93"/>
      <c r="S53" s="93"/>
      <c r="T53" s="93"/>
      <c r="U53" s="93"/>
      <c r="V53" s="93"/>
      <c r="W53" s="93"/>
    </row>
    <row r="54" spans="1:23" ht="15.75" customHeight="1">
      <c r="B54" s="106" t="s">
        <v>121</v>
      </c>
      <c r="C54" s="134">
        <v>200</v>
      </c>
      <c r="D54" s="134">
        <v>200</v>
      </c>
      <c r="F54" s="94"/>
    </row>
    <row r="55" spans="1:23" ht="15.75" customHeight="1">
      <c r="B55" s="106" t="s">
        <v>122</v>
      </c>
      <c r="C55" s="134">
        <v>500</v>
      </c>
      <c r="D55" s="134">
        <v>500</v>
      </c>
      <c r="F55" s="94"/>
    </row>
    <row r="56" spans="1:23" ht="15.75" customHeight="1">
      <c r="B56" s="106" t="s">
        <v>123</v>
      </c>
      <c r="C56" s="134">
        <v>1000</v>
      </c>
      <c r="D56" s="134">
        <v>1000</v>
      </c>
      <c r="F56" s="94"/>
    </row>
    <row r="57" spans="1:23" ht="15.75" customHeight="1">
      <c r="B57" s="106" t="s">
        <v>124</v>
      </c>
      <c r="C57" s="134">
        <v>3000</v>
      </c>
      <c r="D57" s="134">
        <v>3000</v>
      </c>
      <c r="F57" s="94"/>
    </row>
    <row r="58" spans="1:23" ht="15.75" customHeight="1">
      <c r="B58" s="106" t="s">
        <v>125</v>
      </c>
      <c r="C58" s="134">
        <v>1000</v>
      </c>
      <c r="D58" s="134">
        <v>1000</v>
      </c>
      <c r="F58" s="94"/>
    </row>
    <row r="59" spans="1:23" ht="15.75" customHeight="1">
      <c r="B59" s="106" t="s">
        <v>126</v>
      </c>
      <c r="C59" s="134">
        <v>10000</v>
      </c>
      <c r="D59" s="134">
        <v>10000</v>
      </c>
      <c r="F59" s="94"/>
    </row>
    <row r="60" spans="1:23" ht="15.75" customHeight="1">
      <c r="B60" s="106" t="s">
        <v>127</v>
      </c>
      <c r="C60" s="134">
        <v>1000</v>
      </c>
      <c r="D60" s="134">
        <v>1000</v>
      </c>
      <c r="F60" s="94"/>
    </row>
    <row r="61" spans="1:23" ht="15.75" customHeight="1">
      <c r="B61" s="106" t="s">
        <v>128</v>
      </c>
      <c r="C61" s="134">
        <v>7000</v>
      </c>
      <c r="D61" s="134">
        <v>2000</v>
      </c>
      <c r="F61" s="94"/>
    </row>
    <row r="62" spans="1:23" ht="15.75" customHeight="1">
      <c r="B62" s="106" t="s">
        <v>129</v>
      </c>
      <c r="C62" s="134">
        <v>4000</v>
      </c>
      <c r="D62" s="134">
        <v>4000</v>
      </c>
      <c r="F62" s="94"/>
    </row>
    <row r="63" spans="1:23" ht="15.75" customHeight="1">
      <c r="B63" s="106" t="s">
        <v>130</v>
      </c>
      <c r="C63" s="134">
        <v>2000</v>
      </c>
      <c r="D63" s="134">
        <v>2000</v>
      </c>
      <c r="F63" s="94"/>
    </row>
    <row r="64" spans="1:23" ht="15.75" customHeight="1">
      <c r="B64" s="106" t="s">
        <v>131</v>
      </c>
      <c r="C64" s="134">
        <v>500</v>
      </c>
      <c r="D64" s="134">
        <v>500</v>
      </c>
      <c r="F64" s="94"/>
    </row>
    <row r="65" spans="2:6" ht="15.75" customHeight="1">
      <c r="B65" s="106" t="s">
        <v>132</v>
      </c>
      <c r="C65" s="134">
        <v>3000</v>
      </c>
      <c r="D65" s="134">
        <v>3000</v>
      </c>
      <c r="F65" s="94"/>
    </row>
    <row r="66" spans="2:6" ht="15.75" customHeight="1">
      <c r="B66" s="106" t="s">
        <v>133</v>
      </c>
      <c r="C66" s="134">
        <v>3000</v>
      </c>
      <c r="D66" s="134">
        <v>3000</v>
      </c>
      <c r="F66" s="94"/>
    </row>
    <row r="67" spans="2:6" ht="15.75" customHeight="1">
      <c r="B67" s="106" t="s">
        <v>134</v>
      </c>
      <c r="C67" s="134">
        <v>3000</v>
      </c>
      <c r="D67" s="134">
        <v>3000</v>
      </c>
      <c r="F67" s="94"/>
    </row>
    <row r="68" spans="2:6" ht="15.75" customHeight="1">
      <c r="B68" s="106" t="s">
        <v>135</v>
      </c>
      <c r="C68" s="134">
        <v>500</v>
      </c>
      <c r="D68" s="134">
        <v>500</v>
      </c>
      <c r="F68" s="94"/>
    </row>
    <row r="69" spans="2:6" ht="15.75" customHeight="1">
      <c r="B69" s="106" t="s">
        <v>136</v>
      </c>
      <c r="C69" s="134">
        <v>2000</v>
      </c>
      <c r="D69" s="134">
        <v>2000</v>
      </c>
      <c r="F69" s="94"/>
    </row>
    <row r="70" spans="2:6" ht="15.75" customHeight="1">
      <c r="B70" s="106" t="s">
        <v>137</v>
      </c>
      <c r="C70" s="134">
        <v>200000</v>
      </c>
      <c r="D70" s="134">
        <v>100000</v>
      </c>
      <c r="F70" s="94"/>
    </row>
    <row r="71" spans="2:6" ht="15.75" customHeight="1">
      <c r="B71" s="106" t="s">
        <v>138</v>
      </c>
      <c r="C71" s="134">
        <v>7000</v>
      </c>
      <c r="D71" s="134">
        <v>7000</v>
      </c>
      <c r="F71" s="94"/>
    </row>
    <row r="72" spans="2:6" ht="15.75" customHeight="1">
      <c r="B72" s="106" t="s">
        <v>139</v>
      </c>
      <c r="C72" s="134">
        <v>6000</v>
      </c>
      <c r="D72" s="134">
        <v>6000</v>
      </c>
      <c r="F72" s="94"/>
    </row>
    <row r="73" spans="2:6" ht="15.75" customHeight="1">
      <c r="B73" s="106" t="s">
        <v>140</v>
      </c>
      <c r="C73" s="134">
        <v>5000</v>
      </c>
      <c r="D73" s="134">
        <v>5000</v>
      </c>
      <c r="F73" s="94"/>
    </row>
    <row r="74" spans="2:6" ht="15.75" customHeight="1">
      <c r="B74" s="106" t="s">
        <v>141</v>
      </c>
      <c r="C74" s="134">
        <v>10055.24</v>
      </c>
      <c r="D74" s="134">
        <v>10055.24</v>
      </c>
      <c r="F74" s="94"/>
    </row>
    <row r="75" spans="2:6" ht="15.75" customHeight="1">
      <c r="B75" s="106" t="s">
        <v>142</v>
      </c>
      <c r="C75" s="134">
        <v>40000</v>
      </c>
      <c r="D75" s="134">
        <v>20000</v>
      </c>
      <c r="F75" s="94"/>
    </row>
    <row r="76" spans="2:6" ht="15.75" customHeight="1">
      <c r="B76" s="106" t="s">
        <v>143</v>
      </c>
      <c r="C76" s="134">
        <v>500</v>
      </c>
      <c r="D76" s="134">
        <v>500</v>
      </c>
      <c r="F76" s="94"/>
    </row>
    <row r="77" spans="2:6" ht="15.75" customHeight="1">
      <c r="B77" s="106" t="s">
        <v>144</v>
      </c>
      <c r="C77" s="134">
        <v>3000</v>
      </c>
      <c r="D77" s="134">
        <v>3000</v>
      </c>
      <c r="F77" s="94"/>
    </row>
    <row r="78" spans="2:6" ht="15.75" customHeight="1">
      <c r="B78" s="106" t="s">
        <v>145</v>
      </c>
      <c r="C78" s="134">
        <v>30000</v>
      </c>
      <c r="D78" s="134">
        <v>20000</v>
      </c>
      <c r="F78" s="94"/>
    </row>
    <row r="79" spans="2:6" ht="15.75" customHeight="1">
      <c r="B79" s="106" t="s">
        <v>146</v>
      </c>
      <c r="C79" s="134">
        <v>3000</v>
      </c>
      <c r="D79" s="134">
        <v>3000</v>
      </c>
      <c r="F79" s="94"/>
    </row>
    <row r="80" spans="2:6" ht="15.75" customHeight="1">
      <c r="B80" s="106" t="s">
        <v>147</v>
      </c>
      <c r="C80" s="134">
        <v>600</v>
      </c>
      <c r="D80" s="134">
        <v>600</v>
      </c>
      <c r="F80" s="94"/>
    </row>
    <row r="81" spans="2:6" ht="15.75" customHeight="1">
      <c r="B81" s="106" t="s">
        <v>148</v>
      </c>
      <c r="C81" s="134">
        <v>8000</v>
      </c>
      <c r="D81" s="134">
        <v>8000</v>
      </c>
      <c r="F81" s="94"/>
    </row>
    <row r="82" spans="2:6" ht="15.75" customHeight="1">
      <c r="B82" s="106" t="s">
        <v>149</v>
      </c>
      <c r="C82" s="134">
        <v>4000</v>
      </c>
      <c r="D82" s="134">
        <v>4000</v>
      </c>
      <c r="F82" s="94"/>
    </row>
    <row r="83" spans="2:6" ht="15.75" customHeight="1">
      <c r="B83" s="106" t="s">
        <v>150</v>
      </c>
      <c r="C83" s="134">
        <v>1463790.54</v>
      </c>
      <c r="D83" s="134">
        <v>1037591.69</v>
      </c>
      <c r="F83" s="94"/>
    </row>
    <row r="84" spans="2:6" ht="15.75" customHeight="1">
      <c r="B84" s="106" t="s">
        <v>150</v>
      </c>
      <c r="C84" s="270">
        <v>3905</v>
      </c>
      <c r="D84" s="134">
        <v>0</v>
      </c>
      <c r="F84" s="94"/>
    </row>
    <row r="85" spans="2:6" ht="15.75" customHeight="1">
      <c r="B85" s="106" t="s">
        <v>151</v>
      </c>
      <c r="C85" s="270">
        <v>1500</v>
      </c>
      <c r="D85" s="134">
        <v>1500</v>
      </c>
      <c r="F85" s="94"/>
    </row>
    <row r="86" spans="2:6" ht="15.75" customHeight="1">
      <c r="B86" s="106" t="s">
        <v>152</v>
      </c>
      <c r="C86" s="134">
        <v>3870</v>
      </c>
      <c r="D86" s="134">
        <v>3870</v>
      </c>
      <c r="F86" s="94"/>
    </row>
    <row r="87" spans="2:6" ht="15.75" customHeight="1">
      <c r="B87" s="108" t="s">
        <v>153</v>
      </c>
      <c r="C87" s="134">
        <v>1000</v>
      </c>
      <c r="D87" s="134">
        <v>0</v>
      </c>
      <c r="F87" s="94"/>
    </row>
    <row r="88" spans="2:6" ht="15.75" customHeight="1">
      <c r="B88" s="108" t="s">
        <v>154</v>
      </c>
      <c r="C88" s="134">
        <v>6000</v>
      </c>
      <c r="D88" s="134">
        <v>0</v>
      </c>
      <c r="F88" s="94"/>
    </row>
    <row r="89" spans="2:6" ht="15.75" customHeight="1">
      <c r="B89" s="106" t="s">
        <v>155</v>
      </c>
      <c r="C89" s="134">
        <v>25000</v>
      </c>
      <c r="D89" s="134">
        <v>25000</v>
      </c>
      <c r="F89" s="94"/>
    </row>
    <row r="90" spans="2:6" ht="15.75" customHeight="1">
      <c r="B90" s="106" t="s">
        <v>156</v>
      </c>
      <c r="C90" s="134">
        <v>20000</v>
      </c>
      <c r="D90" s="134">
        <v>20000</v>
      </c>
      <c r="F90" s="94"/>
    </row>
    <row r="91" spans="2:6" ht="15.75" customHeight="1">
      <c r="B91" s="106" t="s">
        <v>157</v>
      </c>
      <c r="C91" s="134">
        <v>40000</v>
      </c>
      <c r="D91" s="134">
        <v>20000</v>
      </c>
      <c r="F91" s="94"/>
    </row>
    <row r="92" spans="2:6" ht="15.75" customHeight="1">
      <c r="B92" s="106" t="s">
        <v>158</v>
      </c>
      <c r="C92" s="134">
        <v>24000</v>
      </c>
      <c r="D92" s="134">
        <v>24000</v>
      </c>
      <c r="F92" s="94"/>
    </row>
    <row r="93" spans="2:6" ht="15.75" customHeight="1">
      <c r="B93" s="106" t="s">
        <v>159</v>
      </c>
      <c r="C93" s="134">
        <v>55000</v>
      </c>
      <c r="D93" s="134">
        <v>55000</v>
      </c>
      <c r="F93" s="94"/>
    </row>
    <row r="94" spans="2:6" ht="15.75" customHeight="1">
      <c r="B94" s="106" t="s">
        <v>160</v>
      </c>
      <c r="C94" s="134">
        <v>19000</v>
      </c>
      <c r="D94" s="134">
        <v>19000</v>
      </c>
      <c r="F94" s="94"/>
    </row>
    <row r="95" spans="2:6" ht="15.75" customHeight="1">
      <c r="B95" s="106" t="s">
        <v>161</v>
      </c>
      <c r="C95" s="134">
        <v>37368</v>
      </c>
      <c r="D95" s="134">
        <v>37368.31</v>
      </c>
      <c r="F95" s="94"/>
    </row>
    <row r="96" spans="2:6" ht="15.75" customHeight="1">
      <c r="B96" s="106" t="s">
        <v>162</v>
      </c>
      <c r="C96" s="134">
        <v>20000</v>
      </c>
      <c r="D96" s="134">
        <v>20000</v>
      </c>
      <c r="F96" s="94"/>
    </row>
    <row r="97" spans="2:6" ht="15.75" customHeight="1">
      <c r="B97" s="106" t="s">
        <v>163</v>
      </c>
      <c r="C97" s="134">
        <v>5000</v>
      </c>
      <c r="D97" s="134">
        <v>5000</v>
      </c>
      <c r="F97" s="94"/>
    </row>
    <row r="98" spans="2:6" ht="15.75" customHeight="1">
      <c r="B98" s="106" t="s">
        <v>164</v>
      </c>
      <c r="C98" s="134">
        <v>8500</v>
      </c>
      <c r="D98" s="134">
        <v>8500</v>
      </c>
      <c r="F98" s="94"/>
    </row>
    <row r="99" spans="2:6" ht="15.75" customHeight="1">
      <c r="B99" s="106" t="s">
        <v>165</v>
      </c>
      <c r="C99" s="134">
        <v>10000</v>
      </c>
      <c r="D99" s="134">
        <v>10000</v>
      </c>
      <c r="F99" s="94"/>
    </row>
    <row r="100" spans="2:6" ht="15.75" customHeight="1">
      <c r="B100" s="106" t="s">
        <v>166</v>
      </c>
      <c r="C100" s="134">
        <v>12000</v>
      </c>
      <c r="D100" s="134">
        <v>12000</v>
      </c>
      <c r="F100" s="94"/>
    </row>
    <row r="101" spans="2:6" ht="15.75" customHeight="1">
      <c r="B101" s="106" t="s">
        <v>167</v>
      </c>
      <c r="C101" s="134">
        <v>20000</v>
      </c>
      <c r="D101" s="134">
        <v>30000</v>
      </c>
      <c r="F101" s="94"/>
    </row>
    <row r="102" spans="2:6" ht="15.75" customHeight="1">
      <c r="B102" s="106" t="s">
        <v>168</v>
      </c>
      <c r="C102" s="134">
        <v>20000</v>
      </c>
      <c r="D102" s="134">
        <v>20000</v>
      </c>
      <c r="F102" s="94"/>
    </row>
    <row r="103" spans="2:6" ht="15.75" customHeight="1">
      <c r="B103" s="106" t="s">
        <v>169</v>
      </c>
      <c r="C103" s="134">
        <v>25000</v>
      </c>
      <c r="D103" s="134">
        <v>25000</v>
      </c>
      <c r="F103" s="94"/>
    </row>
    <row r="104" spans="2:6" ht="15.75" customHeight="1">
      <c r="B104" s="106" t="s">
        <v>170</v>
      </c>
      <c r="C104" s="134">
        <v>1000</v>
      </c>
      <c r="D104" s="134">
        <v>1000</v>
      </c>
      <c r="F104" s="94"/>
    </row>
    <row r="105" spans="2:6" ht="15.75" customHeight="1">
      <c r="B105" s="106" t="s">
        <v>171</v>
      </c>
      <c r="C105" s="134">
        <v>500000</v>
      </c>
      <c r="D105" s="134">
        <v>500000</v>
      </c>
      <c r="F105" s="94"/>
    </row>
    <row r="106" spans="2:6" ht="15.75" customHeight="1">
      <c r="B106" s="106" t="s">
        <v>172</v>
      </c>
      <c r="C106" s="134">
        <v>6000</v>
      </c>
      <c r="D106" s="134">
        <v>6000</v>
      </c>
      <c r="F106" s="94"/>
    </row>
    <row r="107" spans="2:6" ht="15.75" customHeight="1">
      <c r="B107" s="106" t="s">
        <v>173</v>
      </c>
      <c r="C107" s="134">
        <v>27500</v>
      </c>
      <c r="D107" s="134">
        <v>27500</v>
      </c>
      <c r="F107" s="94"/>
    </row>
    <row r="108" spans="2:6" ht="15.75" customHeight="1">
      <c r="B108" s="106" t="s">
        <v>174</v>
      </c>
      <c r="C108" s="134">
        <v>20000</v>
      </c>
      <c r="D108" s="134">
        <v>20000</v>
      </c>
      <c r="F108" s="94"/>
    </row>
    <row r="109" spans="2:6" ht="15.75" customHeight="1">
      <c r="B109" s="106" t="s">
        <v>175</v>
      </c>
      <c r="C109" s="134">
        <v>16000</v>
      </c>
      <c r="D109" s="134">
        <v>16000</v>
      </c>
      <c r="F109" s="94"/>
    </row>
    <row r="110" spans="2:6" ht="15.75" customHeight="1">
      <c r="B110" s="106" t="s">
        <v>176</v>
      </c>
      <c r="C110" s="134">
        <v>9000</v>
      </c>
      <c r="D110" s="134">
        <v>9000</v>
      </c>
      <c r="F110" s="94"/>
    </row>
    <row r="111" spans="2:6" ht="15.75" customHeight="1">
      <c r="B111" s="106" t="s">
        <v>177</v>
      </c>
      <c r="C111" s="134">
        <v>4000</v>
      </c>
      <c r="D111" s="134">
        <v>4000</v>
      </c>
      <c r="F111" s="94"/>
    </row>
    <row r="112" spans="2:6" ht="15.75" customHeight="1">
      <c r="B112" s="106" t="s">
        <v>178</v>
      </c>
      <c r="C112" s="134">
        <v>5000</v>
      </c>
      <c r="D112" s="134">
        <v>5000</v>
      </c>
      <c r="F112" s="94"/>
    </row>
    <row r="113" spans="2:6" ht="15.75" customHeight="1">
      <c r="B113" s="106" t="s">
        <v>179</v>
      </c>
      <c r="C113" s="134">
        <v>500</v>
      </c>
      <c r="D113" s="134">
        <v>500</v>
      </c>
      <c r="F113" s="94"/>
    </row>
    <row r="114" spans="2:6" ht="15.75" customHeight="1">
      <c r="B114" s="106" t="s">
        <v>180</v>
      </c>
      <c r="C114" s="134">
        <v>2000</v>
      </c>
      <c r="D114" s="134">
        <v>2000</v>
      </c>
      <c r="F114" s="94"/>
    </row>
    <row r="115" spans="2:6" ht="15.75" customHeight="1">
      <c r="B115" s="106" t="s">
        <v>181</v>
      </c>
      <c r="C115" s="134">
        <v>5000</v>
      </c>
      <c r="D115" s="134">
        <v>5000</v>
      </c>
      <c r="F115" s="94"/>
    </row>
    <row r="116" spans="2:6" ht="15.75" customHeight="1">
      <c r="B116" s="106" t="s">
        <v>182</v>
      </c>
      <c r="C116" s="134">
        <v>9500</v>
      </c>
      <c r="D116" s="134">
        <v>9500</v>
      </c>
      <c r="F116" s="94"/>
    </row>
    <row r="117" spans="2:6" ht="15.75" customHeight="1">
      <c r="B117" s="106" t="s">
        <v>183</v>
      </c>
      <c r="C117" s="134">
        <v>10000</v>
      </c>
      <c r="D117" s="134">
        <v>10000</v>
      </c>
      <c r="F117" s="94"/>
    </row>
    <row r="118" spans="2:6" ht="15.75" customHeight="1">
      <c r="B118" s="106" t="s">
        <v>184</v>
      </c>
      <c r="C118" s="134">
        <v>9000</v>
      </c>
      <c r="D118" s="134">
        <v>9000</v>
      </c>
      <c r="F118" s="94"/>
    </row>
    <row r="119" spans="2:6" ht="15.75" customHeight="1">
      <c r="B119" s="106" t="s">
        <v>185</v>
      </c>
      <c r="C119" s="134">
        <v>25000</v>
      </c>
      <c r="D119" s="134">
        <v>10000</v>
      </c>
      <c r="F119" s="94"/>
    </row>
    <row r="120" spans="2:6" ht="15.75" customHeight="1">
      <c r="B120" s="106" t="s">
        <v>186</v>
      </c>
      <c r="C120" s="134">
        <v>3000</v>
      </c>
      <c r="D120" s="134">
        <v>3000</v>
      </c>
      <c r="F120" s="94"/>
    </row>
    <row r="121" spans="2:6" ht="15.75" customHeight="1">
      <c r="B121" s="106" t="s">
        <v>187</v>
      </c>
      <c r="C121" s="134">
        <v>8000</v>
      </c>
      <c r="D121" s="134">
        <v>8000</v>
      </c>
      <c r="F121" s="94"/>
    </row>
    <row r="122" spans="2:6" ht="15.75" customHeight="1">
      <c r="B122" s="106" t="s">
        <v>188</v>
      </c>
      <c r="C122" s="134">
        <v>75000</v>
      </c>
      <c r="D122" s="134">
        <v>5000</v>
      </c>
      <c r="F122" s="94"/>
    </row>
    <row r="123" spans="2:6" ht="15.75" customHeight="1">
      <c r="B123" s="106" t="s">
        <v>189</v>
      </c>
      <c r="C123" s="134">
        <v>20000</v>
      </c>
      <c r="D123" s="134">
        <v>20000</v>
      </c>
      <c r="F123" s="94"/>
    </row>
    <row r="124" spans="2:6" ht="15.75" customHeight="1">
      <c r="B124" s="106" t="s">
        <v>190</v>
      </c>
      <c r="C124" s="134">
        <v>5000</v>
      </c>
      <c r="D124" s="134">
        <v>5000</v>
      </c>
      <c r="F124" s="94"/>
    </row>
    <row r="125" spans="2:6" ht="15.75" customHeight="1">
      <c r="B125" s="106" t="s">
        <v>191</v>
      </c>
      <c r="C125" s="134">
        <v>3000</v>
      </c>
      <c r="D125" s="134">
        <v>3000</v>
      </c>
      <c r="F125" s="94"/>
    </row>
    <row r="126" spans="2:6" ht="15.75" customHeight="1">
      <c r="B126" s="106" t="s">
        <v>192</v>
      </c>
      <c r="C126" s="134">
        <v>10000</v>
      </c>
      <c r="D126" s="134">
        <v>10000</v>
      </c>
      <c r="F126" s="94"/>
    </row>
    <row r="127" spans="2:6" ht="15.75" customHeight="1">
      <c r="B127" s="106" t="s">
        <v>193</v>
      </c>
      <c r="C127" s="134">
        <v>8000</v>
      </c>
      <c r="D127" s="134">
        <v>8000</v>
      </c>
      <c r="F127" s="94"/>
    </row>
    <row r="128" spans="2:6" ht="15.75" customHeight="1">
      <c r="B128" s="106" t="s">
        <v>194</v>
      </c>
      <c r="C128" s="134">
        <v>15000</v>
      </c>
      <c r="D128" s="134">
        <v>15000</v>
      </c>
      <c r="F128" s="94"/>
    </row>
    <row r="129" spans="2:6" ht="15.75" customHeight="1">
      <c r="B129" s="106" t="s">
        <v>195</v>
      </c>
      <c r="C129" s="134">
        <v>11000</v>
      </c>
      <c r="D129" s="134">
        <v>11000</v>
      </c>
      <c r="F129" s="94"/>
    </row>
    <row r="130" spans="2:6" ht="15.75" customHeight="1">
      <c r="B130" s="106" t="s">
        <v>196</v>
      </c>
      <c r="C130" s="134">
        <v>5000</v>
      </c>
      <c r="D130" s="134">
        <v>5000</v>
      </c>
      <c r="F130" s="94"/>
    </row>
    <row r="131" spans="2:6" ht="15.75" customHeight="1">
      <c r="B131" s="106" t="s">
        <v>197</v>
      </c>
      <c r="C131" s="134">
        <v>14200</v>
      </c>
      <c r="D131" s="134">
        <v>14200</v>
      </c>
      <c r="F131" s="94"/>
    </row>
    <row r="132" spans="2:6" ht="15.75" customHeight="1">
      <c r="B132" s="106" t="s">
        <v>198</v>
      </c>
      <c r="C132" s="134">
        <v>5300</v>
      </c>
      <c r="D132" s="134">
        <v>5300</v>
      </c>
      <c r="F132" s="94"/>
    </row>
    <row r="133" spans="2:6" ht="15.75" customHeight="1">
      <c r="B133" s="106" t="s">
        <v>199</v>
      </c>
      <c r="C133" s="134">
        <v>10000</v>
      </c>
      <c r="D133" s="134">
        <v>10000</v>
      </c>
      <c r="F133" s="94"/>
    </row>
    <row r="134" spans="2:6" ht="15.75" customHeight="1">
      <c r="B134" s="106" t="s">
        <v>200</v>
      </c>
      <c r="C134" s="134">
        <v>2000</v>
      </c>
      <c r="D134" s="134">
        <v>2000</v>
      </c>
      <c r="F134" s="94"/>
    </row>
    <row r="135" spans="2:6" ht="15.75" customHeight="1">
      <c r="B135" s="106" t="s">
        <v>201</v>
      </c>
      <c r="C135" s="134">
        <v>8000</v>
      </c>
      <c r="D135" s="134">
        <v>8000</v>
      </c>
      <c r="F135" s="94"/>
    </row>
    <row r="136" spans="2:6" ht="15.75" customHeight="1">
      <c r="B136" s="106" t="s">
        <v>202</v>
      </c>
      <c r="C136" s="134">
        <v>20000</v>
      </c>
      <c r="D136" s="134">
        <v>20000</v>
      </c>
      <c r="F136" s="94"/>
    </row>
    <row r="137" spans="2:6" ht="15.75" customHeight="1">
      <c r="B137" s="106" t="s">
        <v>203</v>
      </c>
      <c r="C137" s="134">
        <v>12000</v>
      </c>
      <c r="D137" s="134">
        <v>12000</v>
      </c>
      <c r="F137" s="94"/>
    </row>
    <row r="138" spans="2:6" ht="15.75" customHeight="1">
      <c r="B138" s="106" t="s">
        <v>204</v>
      </c>
      <c r="C138" s="134">
        <v>25000</v>
      </c>
      <c r="D138" s="134">
        <v>25000</v>
      </c>
      <c r="F138" s="94"/>
    </row>
    <row r="139" spans="2:6" ht="15.75" customHeight="1">
      <c r="B139" s="106" t="s">
        <v>205</v>
      </c>
      <c r="C139" s="134">
        <v>11500</v>
      </c>
      <c r="D139" s="134">
        <v>11500</v>
      </c>
      <c r="F139" s="94"/>
    </row>
    <row r="140" spans="2:6" ht="15.75" customHeight="1">
      <c r="B140" s="106" t="s">
        <v>206</v>
      </c>
      <c r="C140" s="134">
        <v>1900</v>
      </c>
      <c r="D140" s="134">
        <v>1900</v>
      </c>
      <c r="F140" s="94"/>
    </row>
    <row r="141" spans="2:6" ht="15.75" customHeight="1">
      <c r="B141" s="106" t="s">
        <v>207</v>
      </c>
      <c r="C141" s="134">
        <v>20000</v>
      </c>
      <c r="D141" s="134">
        <v>20000</v>
      </c>
      <c r="F141" s="94"/>
    </row>
    <row r="142" spans="2:6" ht="15.75" customHeight="1">
      <c r="B142" s="106" t="s">
        <v>208</v>
      </c>
      <c r="C142" s="134">
        <v>7000</v>
      </c>
      <c r="D142" s="134">
        <v>7000</v>
      </c>
      <c r="F142" s="94"/>
    </row>
    <row r="143" spans="2:6" ht="15.75" customHeight="1">
      <c r="B143" s="106" t="s">
        <v>209</v>
      </c>
      <c r="C143" s="134">
        <v>2000</v>
      </c>
      <c r="D143" s="134">
        <v>2000</v>
      </c>
      <c r="F143" s="94"/>
    </row>
    <row r="144" spans="2:6" ht="15.75" customHeight="1">
      <c r="B144" s="106" t="s">
        <v>210</v>
      </c>
      <c r="C144" s="134">
        <v>5000</v>
      </c>
      <c r="D144" s="134">
        <v>5000</v>
      </c>
      <c r="F144" s="94"/>
    </row>
    <row r="145" spans="2:6" ht="15.75" customHeight="1">
      <c r="B145" s="106" t="s">
        <v>211</v>
      </c>
      <c r="C145" s="134">
        <v>10000</v>
      </c>
      <c r="D145" s="134">
        <v>10000</v>
      </c>
      <c r="F145" s="94"/>
    </row>
    <row r="146" spans="2:6" ht="15.75" customHeight="1">
      <c r="B146" s="106" t="s">
        <v>212</v>
      </c>
      <c r="C146" s="134">
        <v>5000</v>
      </c>
      <c r="D146" s="134">
        <v>5000</v>
      </c>
      <c r="F146" s="94"/>
    </row>
    <row r="147" spans="2:6" ht="15.75" customHeight="1">
      <c r="B147" s="106" t="s">
        <v>213</v>
      </c>
      <c r="C147" s="134">
        <v>5000</v>
      </c>
      <c r="D147" s="134">
        <v>5000</v>
      </c>
      <c r="F147" s="94"/>
    </row>
    <row r="148" spans="2:6" ht="15.75" customHeight="1">
      <c r="B148" s="106" t="s">
        <v>214</v>
      </c>
      <c r="C148" s="134">
        <v>10000</v>
      </c>
      <c r="D148" s="134">
        <v>10000</v>
      </c>
      <c r="F148" s="94"/>
    </row>
    <row r="149" spans="2:6" ht="15.75" customHeight="1">
      <c r="B149" s="106" t="s">
        <v>215</v>
      </c>
      <c r="C149" s="134">
        <v>7000</v>
      </c>
      <c r="D149" s="134">
        <v>7000</v>
      </c>
      <c r="F149" s="94"/>
    </row>
    <row r="150" spans="2:6" ht="15.75" customHeight="1">
      <c r="B150" s="106" t="s">
        <v>216</v>
      </c>
      <c r="C150" s="134">
        <v>8000</v>
      </c>
      <c r="D150" s="134">
        <v>8000</v>
      </c>
      <c r="F150" s="94"/>
    </row>
    <row r="151" spans="2:6" ht="15.75" customHeight="1">
      <c r="B151" s="106" t="s">
        <v>217</v>
      </c>
      <c r="C151" s="134">
        <v>10000</v>
      </c>
      <c r="D151" s="134">
        <v>10000</v>
      </c>
      <c r="F151" s="94"/>
    </row>
    <row r="152" spans="2:6" ht="15.75" customHeight="1">
      <c r="B152" s="106" t="s">
        <v>218</v>
      </c>
      <c r="C152" s="134">
        <v>15000</v>
      </c>
      <c r="D152" s="134">
        <v>15000</v>
      </c>
      <c r="F152" s="94"/>
    </row>
    <row r="153" spans="2:6" ht="15.75" customHeight="1">
      <c r="B153" s="106" t="s">
        <v>219</v>
      </c>
      <c r="C153" s="134">
        <v>29300</v>
      </c>
      <c r="D153" s="134">
        <v>29300</v>
      </c>
      <c r="F153" s="94"/>
    </row>
    <row r="154" spans="2:6" ht="15.75" customHeight="1">
      <c r="B154" s="106" t="s">
        <v>220</v>
      </c>
      <c r="C154" s="134">
        <v>25000</v>
      </c>
      <c r="D154" s="134">
        <v>25000</v>
      </c>
      <c r="F154" s="94"/>
    </row>
    <row r="155" spans="2:6" ht="15.75" customHeight="1">
      <c r="B155" s="106" t="s">
        <v>221</v>
      </c>
      <c r="C155" s="134">
        <v>6000</v>
      </c>
      <c r="D155" s="134">
        <v>6000</v>
      </c>
      <c r="F155" s="94"/>
    </row>
    <row r="156" spans="2:6" ht="15.75" customHeight="1">
      <c r="B156" s="106" t="s">
        <v>222</v>
      </c>
      <c r="C156" s="134">
        <v>5000</v>
      </c>
      <c r="D156" s="134">
        <v>5000</v>
      </c>
      <c r="F156" s="94"/>
    </row>
    <row r="157" spans="2:6" ht="15.75" customHeight="1">
      <c r="B157" s="106" t="s">
        <v>223</v>
      </c>
      <c r="C157" s="134">
        <v>5000</v>
      </c>
      <c r="D157" s="134">
        <v>5000</v>
      </c>
      <c r="F157" s="94"/>
    </row>
    <row r="158" spans="2:6" ht="15.75" customHeight="1">
      <c r="B158" s="106" t="s">
        <v>224</v>
      </c>
      <c r="C158" s="134">
        <v>2000</v>
      </c>
      <c r="D158" s="134">
        <v>2000</v>
      </c>
      <c r="F158" s="94"/>
    </row>
    <row r="159" spans="2:6" ht="15.75" customHeight="1">
      <c r="B159" s="106" t="s">
        <v>225</v>
      </c>
      <c r="C159" s="134">
        <v>5000</v>
      </c>
      <c r="D159" s="134">
        <v>5000</v>
      </c>
      <c r="F159" s="94"/>
    </row>
    <row r="160" spans="2:6" ht="15.75" customHeight="1">
      <c r="B160" s="106" t="s">
        <v>226</v>
      </c>
      <c r="C160" s="134">
        <v>10000</v>
      </c>
      <c r="D160" s="134">
        <v>10000</v>
      </c>
      <c r="F160" s="94"/>
    </row>
    <row r="161" spans="2:6" ht="15.75" customHeight="1">
      <c r="B161" s="106" t="s">
        <v>227</v>
      </c>
      <c r="C161" s="134">
        <v>8000</v>
      </c>
      <c r="D161" s="134">
        <v>8000</v>
      </c>
      <c r="F161" s="94"/>
    </row>
    <row r="162" spans="2:6" ht="15.75" customHeight="1">
      <c r="B162" s="106" t="s">
        <v>228</v>
      </c>
      <c r="C162" s="134">
        <v>5000</v>
      </c>
      <c r="D162" s="134">
        <v>5000</v>
      </c>
      <c r="F162" s="94"/>
    </row>
    <row r="163" spans="2:6" ht="15.75" customHeight="1">
      <c r="B163" s="106" t="s">
        <v>229</v>
      </c>
      <c r="C163" s="134">
        <v>15000</v>
      </c>
      <c r="D163" s="134">
        <v>15000</v>
      </c>
      <c r="F163" s="94"/>
    </row>
    <row r="164" spans="2:6" ht="15.75" customHeight="1">
      <c r="B164" s="106" t="s">
        <v>230</v>
      </c>
      <c r="C164" s="134">
        <v>10000</v>
      </c>
      <c r="D164" s="134">
        <v>10000</v>
      </c>
      <c r="F164" s="94"/>
    </row>
    <row r="165" spans="2:6" ht="15.75" customHeight="1">
      <c r="B165" s="106" t="s">
        <v>231</v>
      </c>
      <c r="C165" s="134">
        <v>2000</v>
      </c>
      <c r="D165" s="134">
        <v>2000</v>
      </c>
      <c r="F165" s="94"/>
    </row>
    <row r="166" spans="2:6" ht="15.75" customHeight="1">
      <c r="B166" s="106" t="s">
        <v>232</v>
      </c>
      <c r="C166" s="134">
        <v>5000</v>
      </c>
      <c r="D166" s="134">
        <v>5000</v>
      </c>
      <c r="F166" s="94"/>
    </row>
    <row r="167" spans="2:6" ht="15.75" customHeight="1">
      <c r="B167" s="106" t="s">
        <v>233</v>
      </c>
      <c r="C167" s="134">
        <v>10000</v>
      </c>
      <c r="D167" s="134">
        <v>10000</v>
      </c>
      <c r="F167" s="94"/>
    </row>
    <row r="168" spans="2:6" ht="15.75" customHeight="1">
      <c r="B168" s="106" t="s">
        <v>234</v>
      </c>
      <c r="C168" s="134">
        <v>1500</v>
      </c>
      <c r="D168" s="134">
        <v>1500</v>
      </c>
      <c r="F168" s="94"/>
    </row>
    <row r="169" spans="2:6" ht="15.75" customHeight="1">
      <c r="B169" s="106" t="s">
        <v>235</v>
      </c>
      <c r="C169" s="134">
        <v>5000</v>
      </c>
      <c r="D169" s="134">
        <v>5000</v>
      </c>
      <c r="F169" s="94"/>
    </row>
    <row r="170" spans="2:6" ht="15.75" customHeight="1">
      <c r="B170" s="106" t="s">
        <v>236</v>
      </c>
      <c r="C170" s="134">
        <v>30000</v>
      </c>
      <c r="D170" s="134">
        <v>30000</v>
      </c>
      <c r="F170" s="94"/>
    </row>
    <row r="171" spans="2:6" ht="15.75" customHeight="1">
      <c r="B171" s="106" t="s">
        <v>237</v>
      </c>
      <c r="C171" s="134">
        <v>5000</v>
      </c>
      <c r="D171" s="134">
        <v>5000</v>
      </c>
      <c r="F171" s="94"/>
    </row>
    <row r="172" spans="2:6" ht="15.75" customHeight="1">
      <c r="B172" s="106" t="s">
        <v>238</v>
      </c>
      <c r="C172" s="134">
        <v>20000</v>
      </c>
      <c r="D172" s="134">
        <v>20000</v>
      </c>
      <c r="F172" s="94"/>
    </row>
    <row r="173" spans="2:6" ht="15.75" customHeight="1">
      <c r="B173" s="106" t="s">
        <v>239</v>
      </c>
      <c r="C173" s="134">
        <v>18000</v>
      </c>
      <c r="D173" s="134">
        <v>18000</v>
      </c>
      <c r="F173" s="94"/>
    </row>
    <row r="174" spans="2:6" ht="15.75" customHeight="1">
      <c r="B174" s="106" t="s">
        <v>240</v>
      </c>
      <c r="C174" s="134">
        <v>5000</v>
      </c>
      <c r="D174" s="134">
        <v>5000</v>
      </c>
      <c r="F174" s="94"/>
    </row>
    <row r="175" spans="2:6" ht="15.75" customHeight="1">
      <c r="B175" s="106" t="s">
        <v>241</v>
      </c>
      <c r="C175" s="134">
        <v>20000</v>
      </c>
      <c r="D175" s="134">
        <v>20000</v>
      </c>
      <c r="F175" s="94"/>
    </row>
    <row r="176" spans="2:6" ht="15.75" customHeight="1">
      <c r="B176" s="106" t="s">
        <v>242</v>
      </c>
      <c r="C176" s="134">
        <v>75000</v>
      </c>
      <c r="D176" s="134">
        <v>75000</v>
      </c>
      <c r="F176" s="94"/>
    </row>
    <row r="177" spans="2:6" ht="15.75" customHeight="1">
      <c r="B177" s="106" t="s">
        <v>243</v>
      </c>
      <c r="C177" s="134">
        <v>130000</v>
      </c>
      <c r="D177" s="134">
        <v>130000</v>
      </c>
      <c r="F177" s="94"/>
    </row>
    <row r="178" spans="2:6" ht="15.75" customHeight="1">
      <c r="B178" s="106" t="s">
        <v>244</v>
      </c>
      <c r="C178" s="134">
        <v>15000</v>
      </c>
      <c r="D178" s="134">
        <v>15000</v>
      </c>
      <c r="F178" s="94"/>
    </row>
    <row r="179" spans="2:6" ht="15.75" customHeight="1">
      <c r="B179" s="106" t="s">
        <v>245</v>
      </c>
      <c r="C179" s="134">
        <v>10000</v>
      </c>
      <c r="D179" s="134">
        <v>10000</v>
      </c>
      <c r="F179" s="94"/>
    </row>
    <row r="180" spans="2:6" ht="15.75" customHeight="1">
      <c r="B180" s="106" t="s">
        <v>246</v>
      </c>
      <c r="C180" s="134">
        <v>30000</v>
      </c>
      <c r="D180" s="134">
        <v>10000</v>
      </c>
      <c r="F180" s="94"/>
    </row>
    <row r="181" spans="2:6" ht="15.75" customHeight="1">
      <c r="B181" s="106" t="s">
        <v>247</v>
      </c>
      <c r="C181" s="134">
        <v>15000</v>
      </c>
      <c r="D181" s="134">
        <v>15000</v>
      </c>
      <c r="F181" s="94"/>
    </row>
    <row r="182" spans="2:6" ht="15.75" customHeight="1">
      <c r="B182" s="106" t="s">
        <v>248</v>
      </c>
      <c r="C182" s="134">
        <v>10000</v>
      </c>
      <c r="D182" s="134">
        <v>10000</v>
      </c>
      <c r="F182" s="94"/>
    </row>
    <row r="183" spans="2:6" ht="15.75" customHeight="1">
      <c r="B183" s="106" t="s">
        <v>249</v>
      </c>
      <c r="C183" s="134">
        <v>15000</v>
      </c>
      <c r="D183" s="134">
        <v>15000</v>
      </c>
      <c r="F183" s="94"/>
    </row>
    <row r="184" spans="2:6" ht="15.75" customHeight="1">
      <c r="B184" s="106" t="s">
        <v>250</v>
      </c>
      <c r="C184" s="134">
        <v>3000</v>
      </c>
      <c r="D184" s="134">
        <v>3000</v>
      </c>
      <c r="F184" s="94"/>
    </row>
    <row r="185" spans="2:6" ht="15.75" customHeight="1">
      <c r="B185" s="106" t="s">
        <v>251</v>
      </c>
      <c r="C185" s="134">
        <v>10000</v>
      </c>
      <c r="D185" s="134">
        <v>10000</v>
      </c>
      <c r="F185" s="94"/>
    </row>
    <row r="186" spans="2:6" ht="15.75" customHeight="1">
      <c r="B186" s="106" t="s">
        <v>252</v>
      </c>
      <c r="C186" s="134">
        <v>10000</v>
      </c>
      <c r="D186" s="134">
        <v>10000</v>
      </c>
      <c r="F186" s="94"/>
    </row>
    <row r="187" spans="2:6" ht="15.75" customHeight="1">
      <c r="B187" s="106" t="s">
        <v>253</v>
      </c>
      <c r="C187" s="134">
        <v>7000</v>
      </c>
      <c r="D187" s="134">
        <v>7000</v>
      </c>
      <c r="F187" s="94"/>
    </row>
    <row r="188" spans="2:6" ht="15.75" customHeight="1">
      <c r="B188" s="106" t="s">
        <v>254</v>
      </c>
      <c r="C188" s="134">
        <v>25000</v>
      </c>
      <c r="D188" s="134">
        <v>25000</v>
      </c>
      <c r="F188" s="94"/>
    </row>
    <row r="189" spans="2:6" ht="15.75" customHeight="1">
      <c r="B189" s="106" t="s">
        <v>255</v>
      </c>
      <c r="C189" s="134">
        <v>10000</v>
      </c>
      <c r="D189" s="134">
        <v>10000</v>
      </c>
      <c r="F189" s="94"/>
    </row>
    <row r="190" spans="2:6" ht="15.75" customHeight="1">
      <c r="B190" s="106" t="s">
        <v>256</v>
      </c>
      <c r="C190" s="134">
        <v>35000</v>
      </c>
      <c r="D190" s="134">
        <v>35000</v>
      </c>
      <c r="F190" s="94"/>
    </row>
    <row r="191" spans="2:6" ht="15.75" customHeight="1">
      <c r="B191" s="106" t="s">
        <v>257</v>
      </c>
      <c r="C191" s="134">
        <v>30000</v>
      </c>
      <c r="D191" s="134">
        <v>30000</v>
      </c>
      <c r="F191" s="94"/>
    </row>
    <row r="192" spans="2:6" ht="15.75" customHeight="1">
      <c r="B192" s="106" t="s">
        <v>258</v>
      </c>
      <c r="C192" s="134">
        <v>15000</v>
      </c>
      <c r="D192" s="134">
        <v>15000</v>
      </c>
      <c r="F192" s="94"/>
    </row>
    <row r="193" spans="2:6" ht="15.75" customHeight="1">
      <c r="B193" s="106" t="s">
        <v>259</v>
      </c>
      <c r="C193" s="134">
        <v>15000</v>
      </c>
      <c r="D193" s="134">
        <v>15000</v>
      </c>
      <c r="F193" s="94"/>
    </row>
    <row r="194" spans="2:6" ht="15.75" customHeight="1">
      <c r="B194" s="106" t="s">
        <v>260</v>
      </c>
      <c r="C194" s="134">
        <v>10000</v>
      </c>
      <c r="D194" s="134">
        <v>10000</v>
      </c>
      <c r="F194" s="94"/>
    </row>
    <row r="195" spans="2:6" ht="15.75" customHeight="1">
      <c r="B195" s="106" t="s">
        <v>261</v>
      </c>
      <c r="C195" s="134">
        <v>0</v>
      </c>
      <c r="D195" s="134">
        <v>4000</v>
      </c>
      <c r="F195" s="94"/>
    </row>
    <row r="196" spans="2:6" ht="15.75" customHeight="1">
      <c r="B196" s="106" t="s">
        <v>262</v>
      </c>
      <c r="C196" s="134">
        <v>0</v>
      </c>
      <c r="D196" s="134">
        <v>10000</v>
      </c>
      <c r="F196" s="94"/>
    </row>
    <row r="197" spans="2:6" ht="15.75" customHeight="1">
      <c r="B197" s="106" t="s">
        <v>263</v>
      </c>
      <c r="C197" s="134">
        <v>5000</v>
      </c>
      <c r="D197" s="134">
        <v>5000</v>
      </c>
      <c r="F197" s="94"/>
    </row>
    <row r="198" spans="2:6" ht="15.75" customHeight="1">
      <c r="B198" s="106" t="s">
        <v>264</v>
      </c>
      <c r="C198" s="134">
        <v>5000</v>
      </c>
      <c r="D198" s="134">
        <v>5000</v>
      </c>
      <c r="F198" s="94"/>
    </row>
    <row r="199" spans="2:6" ht="15.75" customHeight="1">
      <c r="B199" s="106" t="s">
        <v>265</v>
      </c>
      <c r="C199" s="134">
        <v>8000</v>
      </c>
      <c r="D199" s="134">
        <v>8000</v>
      </c>
      <c r="F199" s="94"/>
    </row>
    <row r="200" spans="2:6" ht="15.75" customHeight="1">
      <c r="B200" s="106" t="s">
        <v>266</v>
      </c>
      <c r="C200" s="134">
        <v>10000</v>
      </c>
      <c r="D200" s="134">
        <v>10000</v>
      </c>
      <c r="F200" s="94"/>
    </row>
    <row r="201" spans="2:6" ht="15.75" customHeight="1">
      <c r="B201" s="106" t="s">
        <v>267</v>
      </c>
      <c r="C201" s="134">
        <v>4000</v>
      </c>
      <c r="D201" s="134">
        <v>4000</v>
      </c>
      <c r="F201" s="94"/>
    </row>
    <row r="202" spans="2:6" ht="15.75" customHeight="1">
      <c r="B202" s="106" t="s">
        <v>268</v>
      </c>
      <c r="C202" s="134">
        <v>10000</v>
      </c>
      <c r="D202" s="134">
        <v>10000</v>
      </c>
      <c r="F202" s="94"/>
    </row>
    <row r="203" spans="2:6" ht="15.75" customHeight="1">
      <c r="B203" s="106" t="s">
        <v>269</v>
      </c>
      <c r="C203" s="134">
        <v>10000</v>
      </c>
      <c r="D203" s="134">
        <v>10000</v>
      </c>
      <c r="F203" s="94"/>
    </row>
    <row r="204" spans="2:6" ht="15.75" customHeight="1">
      <c r="B204" s="106" t="s">
        <v>270</v>
      </c>
      <c r="C204" s="134">
        <v>15000</v>
      </c>
      <c r="D204" s="134">
        <v>15000</v>
      </c>
      <c r="F204" s="94"/>
    </row>
    <row r="205" spans="2:6" ht="15.75" customHeight="1">
      <c r="B205" s="106" t="s">
        <v>271</v>
      </c>
      <c r="C205" s="134">
        <v>5000</v>
      </c>
      <c r="D205" s="134">
        <v>5000</v>
      </c>
      <c r="F205" s="94"/>
    </row>
    <row r="206" spans="2:6" ht="15.75" customHeight="1">
      <c r="B206" s="106" t="s">
        <v>272</v>
      </c>
      <c r="C206" s="134">
        <v>50000</v>
      </c>
      <c r="D206" s="134">
        <v>50000</v>
      </c>
      <c r="F206" s="94"/>
    </row>
    <row r="207" spans="2:6" ht="15.75" customHeight="1">
      <c r="B207" s="106" t="s">
        <v>273</v>
      </c>
      <c r="C207" s="134">
        <v>20000</v>
      </c>
      <c r="D207" s="134">
        <v>20000</v>
      </c>
      <c r="F207" s="94"/>
    </row>
    <row r="208" spans="2:6" ht="15.75" customHeight="1">
      <c r="B208" s="106" t="s">
        <v>274</v>
      </c>
      <c r="C208" s="134">
        <v>20000</v>
      </c>
      <c r="D208" s="134">
        <v>20000</v>
      </c>
      <c r="F208" s="94"/>
    </row>
    <row r="209" spans="2:6" ht="15.75" customHeight="1">
      <c r="B209" s="106" t="s">
        <v>275</v>
      </c>
      <c r="C209" s="134">
        <v>10000</v>
      </c>
      <c r="D209" s="134">
        <v>10000</v>
      </c>
      <c r="F209" s="94"/>
    </row>
    <row r="210" spans="2:6" ht="15.75" customHeight="1">
      <c r="B210" s="106" t="s">
        <v>276</v>
      </c>
      <c r="C210" s="134">
        <v>3000</v>
      </c>
      <c r="D210" s="134">
        <v>3000</v>
      </c>
      <c r="F210" s="94"/>
    </row>
    <row r="211" spans="2:6" ht="15.75" customHeight="1">
      <c r="B211" s="106" t="s">
        <v>277</v>
      </c>
      <c r="C211" s="134">
        <v>10000</v>
      </c>
      <c r="D211" s="134">
        <v>10000</v>
      </c>
      <c r="F211" s="94"/>
    </row>
    <row r="212" spans="2:6" ht="15.75" customHeight="1">
      <c r="B212" s="106" t="s">
        <v>278</v>
      </c>
      <c r="C212" s="134">
        <v>5000</v>
      </c>
      <c r="D212" s="134">
        <v>5000</v>
      </c>
      <c r="F212" s="94"/>
    </row>
    <row r="213" spans="2:6" ht="15.75" customHeight="1">
      <c r="B213" s="106" t="s">
        <v>279</v>
      </c>
      <c r="C213" s="134">
        <v>15000</v>
      </c>
      <c r="D213" s="134">
        <v>10000</v>
      </c>
      <c r="F213" s="94"/>
    </row>
    <row r="214" spans="2:6" ht="15.75" customHeight="1">
      <c r="B214" s="106" t="s">
        <v>280</v>
      </c>
      <c r="C214" s="134">
        <v>10000</v>
      </c>
      <c r="D214" s="134">
        <v>10000</v>
      </c>
      <c r="F214" s="94"/>
    </row>
    <row r="215" spans="2:6" ht="15.75" customHeight="1">
      <c r="B215" s="106" t="s">
        <v>281</v>
      </c>
      <c r="C215" s="134">
        <v>30000</v>
      </c>
      <c r="D215" s="134">
        <v>30000</v>
      </c>
      <c r="F215" s="94"/>
    </row>
    <row r="216" spans="2:6" ht="15.75" customHeight="1">
      <c r="B216" s="106" t="s">
        <v>282</v>
      </c>
      <c r="C216" s="134">
        <v>0</v>
      </c>
      <c r="D216" s="134">
        <v>5000</v>
      </c>
      <c r="F216" s="94"/>
    </row>
    <row r="217" spans="2:6" ht="15.75" customHeight="1">
      <c r="B217" s="106" t="s">
        <v>283</v>
      </c>
      <c r="C217" s="134">
        <v>70000</v>
      </c>
      <c r="D217" s="134">
        <v>70000</v>
      </c>
      <c r="F217" s="94"/>
    </row>
    <row r="218" spans="2:6" ht="15.75" customHeight="1">
      <c r="B218" s="106" t="s">
        <v>284</v>
      </c>
      <c r="C218" s="134">
        <v>10000</v>
      </c>
      <c r="D218" s="134">
        <v>10000</v>
      </c>
      <c r="F218" s="94"/>
    </row>
    <row r="219" spans="2:6" ht="15.75" customHeight="1">
      <c r="B219" s="106" t="s">
        <v>285</v>
      </c>
      <c r="C219" s="134">
        <v>15000</v>
      </c>
      <c r="D219" s="134">
        <v>5000</v>
      </c>
      <c r="F219" s="94"/>
    </row>
    <row r="220" spans="2:6" ht="15.75" customHeight="1">
      <c r="B220" s="106" t="s">
        <v>286</v>
      </c>
      <c r="C220" s="134">
        <v>5000</v>
      </c>
      <c r="D220" s="134">
        <v>5000</v>
      </c>
      <c r="F220" s="94"/>
    </row>
    <row r="221" spans="2:6" ht="15.75" customHeight="1">
      <c r="B221" s="106" t="s">
        <v>287</v>
      </c>
      <c r="C221" s="134">
        <v>5000</v>
      </c>
      <c r="D221" s="134">
        <v>5000</v>
      </c>
      <c r="F221" s="94"/>
    </row>
    <row r="222" spans="2:6" ht="15.75" customHeight="1">
      <c r="B222" s="106" t="s">
        <v>288</v>
      </c>
      <c r="C222" s="134">
        <v>5000</v>
      </c>
      <c r="D222" s="134">
        <v>5000</v>
      </c>
      <c r="F222" s="94"/>
    </row>
    <row r="223" spans="2:6" ht="15.75" customHeight="1">
      <c r="B223" s="106" t="s">
        <v>289</v>
      </c>
      <c r="C223" s="134">
        <v>5000</v>
      </c>
      <c r="D223" s="134">
        <v>5000</v>
      </c>
      <c r="F223" s="94"/>
    </row>
    <row r="224" spans="2:6" ht="15.75" customHeight="1">
      <c r="B224" s="106" t="s">
        <v>290</v>
      </c>
      <c r="C224" s="134">
        <v>5000</v>
      </c>
      <c r="D224" s="134">
        <v>5000</v>
      </c>
      <c r="F224" s="94"/>
    </row>
    <row r="225" spans="2:6" ht="15.75" customHeight="1">
      <c r="B225" s="106" t="s">
        <v>291</v>
      </c>
      <c r="C225" s="134">
        <v>5000</v>
      </c>
      <c r="D225" s="134">
        <v>5000</v>
      </c>
      <c r="F225" s="94"/>
    </row>
    <row r="226" spans="2:6" ht="15.75" customHeight="1">
      <c r="B226" s="106" t="s">
        <v>292</v>
      </c>
      <c r="C226" s="134">
        <v>18000</v>
      </c>
      <c r="D226" s="134">
        <v>18000</v>
      </c>
      <c r="F226" s="94"/>
    </row>
    <row r="227" spans="2:6" ht="15.75" customHeight="1">
      <c r="B227" s="106" t="s">
        <v>227</v>
      </c>
      <c r="C227" s="134">
        <v>8000</v>
      </c>
      <c r="D227" s="134">
        <v>8000</v>
      </c>
      <c r="F227" s="94"/>
    </row>
    <row r="228" spans="2:6" ht="15.75" customHeight="1">
      <c r="B228" s="106" t="s">
        <v>293</v>
      </c>
      <c r="C228" s="134">
        <v>5000</v>
      </c>
      <c r="D228" s="134">
        <v>5000</v>
      </c>
      <c r="F228" s="94"/>
    </row>
    <row r="229" spans="2:6" ht="15.75" customHeight="1">
      <c r="B229" s="106" t="s">
        <v>294</v>
      </c>
      <c r="C229" s="134">
        <v>200000</v>
      </c>
      <c r="D229" s="134">
        <v>200000</v>
      </c>
      <c r="F229" s="94"/>
    </row>
    <row r="230" spans="2:6" ht="15.75" customHeight="1">
      <c r="B230" s="106" t="s">
        <v>295</v>
      </c>
      <c r="C230" s="134">
        <v>100000</v>
      </c>
      <c r="D230" s="134">
        <v>100000</v>
      </c>
      <c r="F230" s="94"/>
    </row>
    <row r="231" spans="2:6" ht="15.75" customHeight="1">
      <c r="B231" s="106" t="s">
        <v>296</v>
      </c>
      <c r="C231" s="134">
        <v>100000</v>
      </c>
      <c r="D231" s="134">
        <v>100000</v>
      </c>
      <c r="F231" s="94"/>
    </row>
    <row r="232" spans="2:6" ht="15.75" customHeight="1">
      <c r="B232" s="106" t="s">
        <v>201</v>
      </c>
      <c r="C232" s="134">
        <v>4000</v>
      </c>
      <c r="D232" s="134">
        <v>4000</v>
      </c>
      <c r="F232" s="94"/>
    </row>
    <row r="233" spans="2:6" ht="15.75" customHeight="1">
      <c r="B233" s="106" t="s">
        <v>297</v>
      </c>
      <c r="C233" s="134">
        <v>3000</v>
      </c>
      <c r="D233" s="134">
        <v>3000</v>
      </c>
      <c r="F233" s="94"/>
    </row>
    <row r="234" spans="2:6" ht="15.75" customHeight="1">
      <c r="B234" s="106" t="s">
        <v>298</v>
      </c>
      <c r="C234" s="134">
        <v>7000</v>
      </c>
      <c r="D234" s="134">
        <v>7000</v>
      </c>
      <c r="F234" s="94"/>
    </row>
    <row r="235" spans="2:6" ht="15.75" customHeight="1">
      <c r="B235" s="106" t="s">
        <v>299</v>
      </c>
      <c r="C235" s="134">
        <v>15000</v>
      </c>
      <c r="D235" s="134">
        <v>15000</v>
      </c>
      <c r="F235" s="94"/>
    </row>
    <row r="236" spans="2:6" ht="15.75" customHeight="1">
      <c r="B236" s="106" t="s">
        <v>300</v>
      </c>
      <c r="C236" s="134">
        <v>250000</v>
      </c>
      <c r="D236" s="134">
        <v>250000</v>
      </c>
      <c r="F236" s="94"/>
    </row>
    <row r="237" spans="2:6" ht="15.75" customHeight="1">
      <c r="B237" s="106" t="s">
        <v>301</v>
      </c>
      <c r="C237" s="134">
        <v>10000</v>
      </c>
      <c r="D237" s="134">
        <v>10000</v>
      </c>
      <c r="F237" s="94"/>
    </row>
    <row r="238" spans="2:6" ht="15.75" customHeight="1">
      <c r="B238" s="106" t="s">
        <v>302</v>
      </c>
      <c r="C238" s="134">
        <v>40000</v>
      </c>
      <c r="D238" s="134">
        <v>15000</v>
      </c>
      <c r="F238" s="94"/>
    </row>
    <row r="239" spans="2:6" ht="15.75" customHeight="1">
      <c r="B239" s="106" t="s">
        <v>303</v>
      </c>
      <c r="C239" s="134">
        <v>10000</v>
      </c>
      <c r="D239" s="134">
        <v>10000</v>
      </c>
      <c r="F239" s="94"/>
    </row>
    <row r="240" spans="2:6" ht="15.75" customHeight="1">
      <c r="B240" s="106" t="s">
        <v>304</v>
      </c>
      <c r="C240" s="134">
        <v>8000</v>
      </c>
      <c r="D240" s="134">
        <v>8000</v>
      </c>
      <c r="F240" s="94"/>
    </row>
    <row r="241" spans="1:23" ht="15.75" customHeight="1">
      <c r="B241" s="106" t="s">
        <v>305</v>
      </c>
      <c r="C241" s="134">
        <v>15000</v>
      </c>
      <c r="D241" s="134">
        <v>15000</v>
      </c>
      <c r="F241" s="94"/>
    </row>
    <row r="242" spans="1:23" ht="15.75" customHeight="1">
      <c r="B242" s="106" t="s">
        <v>306</v>
      </c>
      <c r="C242" s="134">
        <v>8000</v>
      </c>
      <c r="D242" s="134">
        <v>8000</v>
      </c>
      <c r="F242" s="94"/>
    </row>
    <row r="243" spans="1:23" ht="15.75" customHeight="1">
      <c r="B243" s="106" t="s">
        <v>307</v>
      </c>
      <c r="C243" s="134">
        <v>40000</v>
      </c>
      <c r="D243" s="134">
        <v>40000</v>
      </c>
      <c r="F243" s="94"/>
    </row>
    <row r="244" spans="1:23" ht="15.75" customHeight="1">
      <c r="B244" s="106" t="s">
        <v>308</v>
      </c>
      <c r="C244" s="134">
        <v>10000</v>
      </c>
      <c r="D244" s="134">
        <v>10000</v>
      </c>
      <c r="F244" s="94"/>
    </row>
    <row r="245" spans="1:23" ht="15.75" customHeight="1">
      <c r="B245" s="106" t="s">
        <v>309</v>
      </c>
      <c r="C245" s="134">
        <v>5000</v>
      </c>
      <c r="D245" s="134">
        <v>5000</v>
      </c>
      <c r="F245" s="94"/>
    </row>
    <row r="246" spans="1:23" ht="15.75" customHeight="1">
      <c r="B246" s="106" t="s">
        <v>310</v>
      </c>
      <c r="C246" s="134">
        <v>10000</v>
      </c>
      <c r="D246" s="134">
        <v>10000</v>
      </c>
      <c r="F246" s="94"/>
    </row>
    <row r="247" spans="1:23" ht="15.75" customHeight="1">
      <c r="B247" s="106" t="s">
        <v>311</v>
      </c>
      <c r="C247" s="134">
        <v>8000</v>
      </c>
      <c r="D247" s="134">
        <v>8000</v>
      </c>
      <c r="F247" s="94"/>
    </row>
    <row r="248" spans="1:23" ht="15.75" customHeight="1">
      <c r="B248" s="106" t="s">
        <v>312</v>
      </c>
      <c r="C248" s="134">
        <v>15000</v>
      </c>
      <c r="D248" s="134">
        <v>15000</v>
      </c>
      <c r="F248" s="94"/>
    </row>
    <row r="249" spans="1:23" ht="15.75" customHeight="1">
      <c r="B249" s="106" t="s">
        <v>313</v>
      </c>
      <c r="C249" s="134">
        <v>15000</v>
      </c>
      <c r="D249" s="134">
        <v>15000</v>
      </c>
      <c r="F249" s="94"/>
    </row>
    <row r="250" spans="1:23" ht="15.75" customHeight="1">
      <c r="B250" s="106" t="s">
        <v>314</v>
      </c>
      <c r="C250" s="134">
        <v>15000</v>
      </c>
      <c r="D250" s="134">
        <v>15000</v>
      </c>
      <c r="F250" s="94"/>
    </row>
    <row r="251" spans="1:23" ht="15.75" customHeight="1">
      <c r="B251" s="108" t="s">
        <v>315</v>
      </c>
      <c r="C251" s="270">
        <v>10000</v>
      </c>
      <c r="D251" s="270">
        <v>10000</v>
      </c>
      <c r="F251" s="94"/>
    </row>
    <row r="252" spans="1:23" ht="15.75" customHeight="1">
      <c r="A252" s="93"/>
      <c r="B252" s="94" t="s">
        <v>316</v>
      </c>
      <c r="C252" s="134">
        <v>5000</v>
      </c>
      <c r="D252" s="134">
        <v>5000</v>
      </c>
      <c r="E252" s="94"/>
      <c r="F252" s="96"/>
      <c r="G252" s="93"/>
      <c r="H252" s="93"/>
      <c r="I252" s="93"/>
      <c r="J252" s="93"/>
      <c r="K252" s="93"/>
      <c r="L252" s="93"/>
      <c r="M252" s="93"/>
      <c r="N252" s="93"/>
      <c r="O252" s="93"/>
      <c r="P252" s="93"/>
      <c r="Q252" s="93"/>
      <c r="R252" s="93"/>
      <c r="S252" s="93"/>
      <c r="T252" s="93"/>
      <c r="U252" s="93"/>
      <c r="V252" s="93"/>
      <c r="W252" s="93"/>
    </row>
    <row r="253" spans="1:23" ht="15.75" customHeight="1">
      <c r="A253" s="93"/>
      <c r="B253" s="94" t="s">
        <v>200</v>
      </c>
      <c r="C253" s="134">
        <v>10000</v>
      </c>
      <c r="D253" s="134">
        <v>10000</v>
      </c>
      <c r="E253" s="94"/>
      <c r="F253" s="96"/>
      <c r="G253" s="93"/>
      <c r="H253" s="93"/>
      <c r="I253" s="93"/>
      <c r="J253" s="93"/>
      <c r="K253" s="93"/>
      <c r="L253" s="93"/>
      <c r="M253" s="93"/>
      <c r="N253" s="93"/>
      <c r="O253" s="93"/>
      <c r="P253" s="93"/>
      <c r="Q253" s="93"/>
      <c r="R253" s="93"/>
      <c r="S253" s="93"/>
      <c r="T253" s="93"/>
      <c r="U253" s="93"/>
      <c r="V253" s="93"/>
      <c r="W253" s="93"/>
    </row>
    <row r="254" spans="1:23" ht="15.75" customHeight="1">
      <c r="A254" s="93"/>
      <c r="B254" s="94" t="s">
        <v>317</v>
      </c>
      <c r="C254" s="134">
        <v>10000</v>
      </c>
      <c r="D254" s="134">
        <v>10000</v>
      </c>
      <c r="E254" s="94"/>
      <c r="F254" s="96"/>
      <c r="G254" s="93"/>
      <c r="H254" s="93"/>
      <c r="I254" s="93"/>
      <c r="J254" s="93"/>
      <c r="K254" s="93"/>
      <c r="L254" s="93"/>
      <c r="M254" s="93"/>
      <c r="N254" s="93"/>
      <c r="O254" s="93"/>
      <c r="P254" s="93"/>
      <c r="Q254" s="93"/>
      <c r="R254" s="93"/>
      <c r="S254" s="93"/>
      <c r="T254" s="93"/>
      <c r="U254" s="93"/>
      <c r="V254" s="93"/>
      <c r="W254" s="93"/>
    </row>
    <row r="255" spans="1:23" ht="15.75" customHeight="1">
      <c r="A255" s="93"/>
      <c r="B255" s="94" t="s">
        <v>318</v>
      </c>
      <c r="C255" s="134">
        <v>5000</v>
      </c>
      <c r="D255" s="134">
        <v>5000</v>
      </c>
      <c r="E255" s="94"/>
      <c r="F255" s="96"/>
      <c r="G255" s="93"/>
      <c r="H255" s="93"/>
      <c r="I255" s="93"/>
      <c r="J255" s="93"/>
      <c r="K255" s="93"/>
      <c r="L255" s="93"/>
      <c r="M255" s="93"/>
      <c r="N255" s="93"/>
      <c r="O255" s="93"/>
      <c r="P255" s="93"/>
      <c r="Q255" s="93"/>
      <c r="R255" s="93"/>
      <c r="S255" s="93"/>
      <c r="T255" s="93"/>
      <c r="U255" s="93"/>
      <c r="V255" s="93"/>
      <c r="W255" s="93"/>
    </row>
    <row r="256" spans="1:23" ht="15.75" customHeight="1">
      <c r="A256" s="93"/>
      <c r="B256" s="94" t="s">
        <v>319</v>
      </c>
      <c r="C256" s="134">
        <v>3000</v>
      </c>
      <c r="D256" s="134">
        <v>3000</v>
      </c>
      <c r="E256" s="94"/>
      <c r="F256" s="96"/>
      <c r="G256" s="93"/>
      <c r="H256" s="93"/>
      <c r="I256" s="93"/>
      <c r="J256" s="93"/>
      <c r="K256" s="93"/>
      <c r="L256" s="93"/>
      <c r="M256" s="93"/>
      <c r="N256" s="93"/>
      <c r="O256" s="93"/>
      <c r="P256" s="93"/>
      <c r="Q256" s="93"/>
      <c r="R256" s="93"/>
      <c r="S256" s="93"/>
      <c r="T256" s="93"/>
      <c r="U256" s="93"/>
      <c r="V256" s="93"/>
      <c r="W256" s="93"/>
    </row>
    <row r="257" spans="1:23" ht="15.75" customHeight="1">
      <c r="A257" s="93"/>
      <c r="B257" s="97" t="s">
        <v>320</v>
      </c>
      <c r="C257" s="134">
        <v>10000</v>
      </c>
      <c r="D257" s="134">
        <v>0</v>
      </c>
      <c r="E257" s="109"/>
      <c r="F257" s="96"/>
      <c r="G257" s="93"/>
      <c r="H257" s="93"/>
      <c r="I257" s="93"/>
      <c r="J257" s="93"/>
      <c r="K257" s="93"/>
      <c r="L257" s="93"/>
      <c r="M257" s="93"/>
      <c r="N257" s="93"/>
      <c r="O257" s="93"/>
      <c r="P257" s="93"/>
      <c r="Q257" s="93"/>
      <c r="R257" s="93"/>
      <c r="S257" s="93"/>
      <c r="T257" s="93"/>
      <c r="U257" s="93"/>
      <c r="V257" s="93"/>
      <c r="W257" s="93"/>
    </row>
    <row r="258" spans="1:23" ht="15.75" customHeight="1">
      <c r="A258" s="93"/>
      <c r="B258" s="97" t="s">
        <v>321</v>
      </c>
      <c r="C258" s="134">
        <v>10000</v>
      </c>
      <c r="D258" s="134">
        <v>0</v>
      </c>
      <c r="E258" s="109"/>
      <c r="F258" s="96"/>
      <c r="G258" s="93"/>
      <c r="H258" s="93"/>
      <c r="I258" s="93"/>
      <c r="J258" s="93"/>
      <c r="K258" s="93"/>
      <c r="L258" s="93"/>
      <c r="M258" s="93"/>
      <c r="N258" s="93"/>
      <c r="O258" s="93"/>
      <c r="P258" s="93"/>
      <c r="Q258" s="93"/>
      <c r="R258" s="93"/>
      <c r="S258" s="93"/>
      <c r="T258" s="93"/>
      <c r="U258" s="93"/>
      <c r="V258" s="93"/>
      <c r="W258" s="93"/>
    </row>
    <row r="259" spans="1:23" ht="15.75" customHeight="1">
      <c r="A259" s="93"/>
      <c r="B259" s="108" t="s">
        <v>322</v>
      </c>
      <c r="C259" s="134">
        <v>30000</v>
      </c>
      <c r="D259" s="134">
        <v>0</v>
      </c>
      <c r="E259" s="109"/>
      <c r="F259" s="96"/>
      <c r="G259" s="93"/>
      <c r="H259" s="93"/>
      <c r="I259" s="93"/>
      <c r="J259" s="93"/>
      <c r="K259" s="93"/>
      <c r="L259" s="93"/>
      <c r="M259" s="93"/>
      <c r="N259" s="93"/>
      <c r="O259" s="93"/>
      <c r="P259" s="93"/>
      <c r="Q259" s="93"/>
      <c r="R259" s="93"/>
      <c r="S259" s="93"/>
      <c r="T259" s="93"/>
      <c r="U259" s="93"/>
      <c r="V259" s="93"/>
      <c r="W259" s="93"/>
    </row>
    <row r="260" spans="1:23" ht="15.75" customHeight="1">
      <c r="A260" s="93"/>
      <c r="B260" s="97" t="s">
        <v>323</v>
      </c>
      <c r="C260" s="134">
        <v>10804.96</v>
      </c>
      <c r="D260" s="271">
        <v>0</v>
      </c>
      <c r="E260" s="109"/>
      <c r="F260" s="96"/>
      <c r="G260" s="93"/>
      <c r="H260" s="93"/>
      <c r="I260" s="93"/>
      <c r="J260" s="93"/>
      <c r="K260" s="93"/>
      <c r="L260" s="93"/>
      <c r="M260" s="93"/>
      <c r="N260" s="93"/>
      <c r="O260" s="93"/>
      <c r="P260" s="93"/>
      <c r="Q260" s="93"/>
      <c r="R260" s="93"/>
      <c r="S260" s="93"/>
      <c r="T260" s="93"/>
      <c r="U260" s="93"/>
      <c r="V260" s="93"/>
      <c r="W260" s="93"/>
    </row>
    <row r="261" spans="1:23" ht="15.75" customHeight="1">
      <c r="A261" s="93"/>
      <c r="B261" s="96" t="s">
        <v>324</v>
      </c>
      <c r="C261" s="101">
        <f>SUM(C52:C260)</f>
        <v>8422301.5900000017</v>
      </c>
      <c r="D261" s="101">
        <f>SUM(D52:D260)</f>
        <v>5033267.97</v>
      </c>
      <c r="E261" s="109"/>
      <c r="F261" s="96"/>
      <c r="G261" s="93"/>
      <c r="H261" s="93"/>
      <c r="I261" s="93"/>
      <c r="J261" s="93"/>
      <c r="K261" s="93"/>
      <c r="L261" s="93"/>
      <c r="M261" s="93"/>
      <c r="N261" s="93"/>
      <c r="O261" s="93"/>
      <c r="P261" s="93"/>
      <c r="Q261" s="93"/>
      <c r="R261" s="93"/>
      <c r="S261" s="93"/>
      <c r="T261" s="93"/>
      <c r="U261" s="93"/>
      <c r="V261" s="93"/>
      <c r="W261" s="93"/>
    </row>
    <row r="262" spans="1:23" ht="15.75" customHeight="1">
      <c r="A262" s="93"/>
      <c r="B262" s="96"/>
      <c r="C262" s="102"/>
      <c r="D262" s="102"/>
      <c r="E262" s="94"/>
      <c r="F262" s="96"/>
      <c r="G262" s="93"/>
      <c r="H262" s="93"/>
      <c r="I262" s="93"/>
      <c r="J262" s="93"/>
      <c r="K262" s="93"/>
      <c r="L262" s="93"/>
      <c r="M262" s="93"/>
      <c r="N262" s="93"/>
      <c r="O262" s="93"/>
      <c r="P262" s="93"/>
      <c r="Q262" s="93"/>
      <c r="R262" s="93"/>
      <c r="S262" s="93"/>
      <c r="T262" s="93"/>
      <c r="U262" s="93"/>
      <c r="V262" s="93"/>
      <c r="W262" s="93"/>
    </row>
    <row r="263" spans="1:23" ht="15.75" customHeight="1">
      <c r="B263" s="96" t="s">
        <v>325</v>
      </c>
      <c r="C263" s="100"/>
      <c r="D263" s="100"/>
      <c r="E263" s="110"/>
      <c r="F263" s="94"/>
    </row>
    <row r="264" spans="1:23" ht="15.75" customHeight="1">
      <c r="A264" s="93"/>
      <c r="B264" s="96" t="s">
        <v>326</v>
      </c>
      <c r="C264" s="99" t="s">
        <v>4</v>
      </c>
      <c r="D264" s="99" t="s">
        <v>5</v>
      </c>
      <c r="E264" s="94"/>
      <c r="F264" s="96"/>
      <c r="G264" s="93"/>
      <c r="H264" s="93"/>
      <c r="I264" s="93"/>
      <c r="J264" s="93"/>
      <c r="K264" s="93"/>
      <c r="L264" s="93"/>
      <c r="M264" s="93"/>
      <c r="N264" s="93"/>
      <c r="O264" s="93"/>
      <c r="P264" s="93"/>
      <c r="Q264" s="93"/>
      <c r="R264" s="93"/>
      <c r="S264" s="93"/>
      <c r="T264" s="93"/>
      <c r="U264" s="93"/>
      <c r="V264" s="93"/>
      <c r="W264" s="93"/>
    </row>
    <row r="265" spans="1:23" ht="15.75" customHeight="1">
      <c r="A265" s="93"/>
      <c r="B265" s="94" t="s">
        <v>327</v>
      </c>
      <c r="C265" s="111">
        <v>23698127.02</v>
      </c>
      <c r="D265" s="112">
        <v>20769027.91</v>
      </c>
      <c r="E265" s="94"/>
      <c r="F265" s="96"/>
      <c r="G265" s="93"/>
      <c r="H265" s="93"/>
      <c r="I265" s="93"/>
      <c r="J265" s="93"/>
      <c r="K265" s="93"/>
      <c r="L265" s="93"/>
      <c r="M265" s="93"/>
      <c r="N265" s="93"/>
      <c r="O265" s="93"/>
      <c r="P265" s="93"/>
      <c r="Q265" s="93"/>
      <c r="R265" s="93"/>
      <c r="S265" s="93"/>
      <c r="T265" s="93"/>
      <c r="U265" s="93"/>
      <c r="V265" s="93"/>
      <c r="W265" s="93"/>
    </row>
    <row r="266" spans="1:23" ht="15.75" customHeight="1">
      <c r="A266" s="93"/>
      <c r="B266" s="94" t="s">
        <v>328</v>
      </c>
      <c r="C266" s="111">
        <v>1579817017.4100001</v>
      </c>
      <c r="D266" s="112">
        <v>2200413940.6100001</v>
      </c>
      <c r="E266" s="94"/>
      <c r="F266" s="96"/>
      <c r="G266" s="93"/>
      <c r="H266" s="93"/>
      <c r="I266" s="93"/>
      <c r="J266" s="93"/>
      <c r="K266" s="93"/>
      <c r="L266" s="93"/>
      <c r="M266" s="93"/>
      <c r="N266" s="93"/>
      <c r="O266" s="93"/>
      <c r="P266" s="93"/>
      <c r="Q266" s="93"/>
      <c r="R266" s="93"/>
      <c r="S266" s="93"/>
      <c r="T266" s="93"/>
      <c r="U266" s="93"/>
      <c r="V266" s="93"/>
      <c r="W266" s="93"/>
    </row>
    <row r="267" spans="1:23" ht="15.75" customHeight="1">
      <c r="B267" s="94" t="s">
        <v>329</v>
      </c>
      <c r="C267" s="111">
        <v>25996288.879999999</v>
      </c>
      <c r="D267" s="112">
        <v>8795202.8100000005</v>
      </c>
      <c r="E267" s="94"/>
      <c r="F267" s="94"/>
    </row>
    <row r="268" spans="1:23" ht="15.75" customHeight="1">
      <c r="B268" s="94" t="s">
        <v>330</v>
      </c>
      <c r="C268" s="111">
        <v>5546982.6299999999</v>
      </c>
      <c r="D268" s="112">
        <v>15518618.279999999</v>
      </c>
      <c r="E268" s="94"/>
      <c r="F268" s="94"/>
    </row>
    <row r="269" spans="1:23" ht="15.75" customHeight="1">
      <c r="B269" s="94" t="s">
        <v>331</v>
      </c>
      <c r="C269" s="111">
        <v>13514255.539999999</v>
      </c>
      <c r="D269" s="112">
        <v>373124.47</v>
      </c>
      <c r="E269" s="94"/>
      <c r="F269" s="94"/>
    </row>
    <row r="270" spans="1:23" ht="15.75" customHeight="1">
      <c r="B270" s="94" t="s">
        <v>332</v>
      </c>
      <c r="C270" s="111">
        <v>5957517.7699999996</v>
      </c>
      <c r="D270" s="112">
        <v>5238741.54</v>
      </c>
      <c r="E270" s="94"/>
      <c r="F270" s="94"/>
    </row>
    <row r="271" spans="1:23" ht="15.75" customHeight="1">
      <c r="B271" s="94" t="s">
        <v>333</v>
      </c>
      <c r="C271" s="111">
        <v>7159054.1399999997</v>
      </c>
      <c r="D271" s="112">
        <v>7552892.5199999996</v>
      </c>
      <c r="E271" s="94"/>
      <c r="F271" s="94"/>
    </row>
    <row r="272" spans="1:23" ht="15.75" customHeight="1">
      <c r="B272" s="94" t="s">
        <v>334</v>
      </c>
      <c r="C272" s="111">
        <v>2256510.5699999998</v>
      </c>
      <c r="D272" s="112">
        <v>494724.36</v>
      </c>
      <c r="E272" s="94"/>
      <c r="F272" s="94"/>
    </row>
    <row r="273" spans="2:6" ht="15.75" customHeight="1">
      <c r="B273" s="94" t="s">
        <v>335</v>
      </c>
      <c r="C273" s="111">
        <v>2801319.67</v>
      </c>
      <c r="D273" s="112">
        <v>341091.29</v>
      </c>
      <c r="E273" s="94"/>
      <c r="F273" s="94"/>
    </row>
    <row r="274" spans="2:6" ht="15.75" customHeight="1">
      <c r="B274" s="94" t="s">
        <v>336</v>
      </c>
      <c r="C274" s="111">
        <v>9217706.0999999996</v>
      </c>
      <c r="D274" s="112">
        <v>23584977.690000001</v>
      </c>
      <c r="E274" s="94"/>
      <c r="F274" s="94"/>
    </row>
    <row r="275" spans="2:6" ht="15.75" customHeight="1">
      <c r="B275" s="94" t="s">
        <v>337</v>
      </c>
      <c r="C275" s="111">
        <v>19027730.620000001</v>
      </c>
      <c r="D275" s="112">
        <v>14091831.35</v>
      </c>
      <c r="E275" s="94"/>
      <c r="F275" s="94"/>
    </row>
    <row r="276" spans="2:6" ht="15.75" customHeight="1">
      <c r="B276" s="94" t="s">
        <v>338</v>
      </c>
      <c r="C276" s="111">
        <v>2423961.7799999998</v>
      </c>
      <c r="D276" s="112">
        <v>2325377.0099999998</v>
      </c>
      <c r="E276" s="94"/>
      <c r="F276" s="94"/>
    </row>
    <row r="277" spans="2:6" ht="15.75" customHeight="1">
      <c r="B277" s="94" t="s">
        <v>339</v>
      </c>
      <c r="C277" s="111">
        <v>19459593.579999998</v>
      </c>
      <c r="D277" s="112">
        <v>13432712.58</v>
      </c>
      <c r="E277" s="94"/>
      <c r="F277" s="94"/>
    </row>
    <row r="278" spans="2:6" ht="15.75" customHeight="1">
      <c r="B278" s="94" t="s">
        <v>340</v>
      </c>
      <c r="C278" s="111">
        <v>5589023.75</v>
      </c>
      <c r="D278" s="112">
        <v>9546483.3800000008</v>
      </c>
      <c r="E278" s="94"/>
      <c r="F278" s="94"/>
    </row>
    <row r="279" spans="2:6" ht="15.75" customHeight="1">
      <c r="B279" s="94" t="s">
        <v>341</v>
      </c>
      <c r="C279" s="111">
        <v>12034161.92</v>
      </c>
      <c r="D279" s="112">
        <v>20678516.010000002</v>
      </c>
      <c r="E279" s="94"/>
      <c r="F279" s="94"/>
    </row>
    <row r="280" spans="2:6" ht="15.75" customHeight="1">
      <c r="B280" s="94" t="s">
        <v>342</v>
      </c>
      <c r="C280" s="111">
        <v>791220.52</v>
      </c>
      <c r="D280" s="112">
        <v>13416796.92</v>
      </c>
      <c r="E280" s="94"/>
      <c r="F280" s="94"/>
    </row>
    <row r="281" spans="2:6" ht="15.75" customHeight="1">
      <c r="B281" s="94" t="s">
        <v>343</v>
      </c>
      <c r="C281" s="111">
        <v>23686609.210000001</v>
      </c>
      <c r="D281" s="112">
        <v>16064281.109999999</v>
      </c>
      <c r="E281" s="94"/>
      <c r="F281" s="94"/>
    </row>
    <row r="282" spans="2:6" ht="15.75" customHeight="1">
      <c r="B282" s="94" t="s">
        <v>344</v>
      </c>
      <c r="C282" s="111">
        <v>3778059.85</v>
      </c>
      <c r="D282" s="112">
        <v>3391089.72</v>
      </c>
      <c r="E282" s="94"/>
      <c r="F282" s="94"/>
    </row>
    <row r="283" spans="2:6" ht="15.75" customHeight="1">
      <c r="B283" s="94" t="s">
        <v>345</v>
      </c>
      <c r="C283" s="111">
        <v>5889359.54</v>
      </c>
      <c r="D283" s="112">
        <v>3608318.08</v>
      </c>
      <c r="E283" s="94"/>
      <c r="F283" s="94"/>
    </row>
    <row r="284" spans="2:6" ht="15.75" customHeight="1">
      <c r="B284" s="94" t="s">
        <v>346</v>
      </c>
      <c r="C284" s="111">
        <v>65226744.289999999</v>
      </c>
      <c r="D284" s="112">
        <v>65300629.990000002</v>
      </c>
      <c r="E284" s="94"/>
      <c r="F284" s="94"/>
    </row>
    <row r="285" spans="2:6" ht="15.75" customHeight="1">
      <c r="B285" s="94" t="s">
        <v>347</v>
      </c>
      <c r="C285" s="111">
        <v>41151169.509999998</v>
      </c>
      <c r="D285" s="112">
        <v>25316273.32</v>
      </c>
      <c r="E285" s="94"/>
      <c r="F285" s="94"/>
    </row>
    <row r="286" spans="2:6" ht="15.75" customHeight="1">
      <c r="B286" s="94" t="s">
        <v>348</v>
      </c>
      <c r="C286" s="111">
        <v>10563386.369999999</v>
      </c>
      <c r="D286" s="112">
        <v>5127791.45</v>
      </c>
      <c r="E286" s="94"/>
      <c r="F286" s="94"/>
    </row>
    <row r="287" spans="2:6" ht="15.75" customHeight="1">
      <c r="B287" s="94" t="s">
        <v>349</v>
      </c>
      <c r="C287" s="111">
        <v>16643803.289999999</v>
      </c>
      <c r="D287" s="112">
        <v>79499467.030000001</v>
      </c>
      <c r="E287" s="94"/>
      <c r="F287" s="94"/>
    </row>
    <row r="288" spans="2:6" ht="15.75" customHeight="1">
      <c r="B288" s="94" t="s">
        <v>350</v>
      </c>
      <c r="C288" s="111">
        <v>4480908.6900000004</v>
      </c>
      <c r="D288" s="112">
        <v>2637823.56</v>
      </c>
      <c r="E288" s="94"/>
      <c r="F288" s="94"/>
    </row>
    <row r="289" spans="2:6" ht="15.75" customHeight="1">
      <c r="B289" s="94" t="s">
        <v>351</v>
      </c>
      <c r="C289" s="111">
        <v>504607.92</v>
      </c>
      <c r="D289" s="112">
        <v>506707.92</v>
      </c>
      <c r="E289" s="94"/>
      <c r="F289" s="94"/>
    </row>
    <row r="290" spans="2:6" ht="15.75" customHeight="1">
      <c r="B290" s="94" t="s">
        <v>352</v>
      </c>
      <c r="C290" s="111">
        <v>29884259.859999999</v>
      </c>
      <c r="D290" s="112">
        <v>39594035.409999996</v>
      </c>
      <c r="E290" s="94"/>
      <c r="F290" s="94"/>
    </row>
    <row r="291" spans="2:6" ht="15.75" customHeight="1">
      <c r="B291" s="94" t="s">
        <v>353</v>
      </c>
      <c r="C291" s="111">
        <v>24629803.23</v>
      </c>
      <c r="D291" s="112">
        <v>26045310.789999999</v>
      </c>
      <c r="E291" s="94"/>
      <c r="F291" s="94"/>
    </row>
    <row r="292" spans="2:6" ht="15.75" customHeight="1">
      <c r="B292" s="94" t="s">
        <v>354</v>
      </c>
      <c r="C292" s="111">
        <v>5334647.8499999996</v>
      </c>
      <c r="D292" s="112">
        <v>1813137.95</v>
      </c>
      <c r="E292" s="94"/>
      <c r="F292" s="94"/>
    </row>
    <row r="293" spans="2:6" ht="15.75" customHeight="1">
      <c r="B293" s="94" t="s">
        <v>355</v>
      </c>
      <c r="C293" s="111">
        <v>11036985.41</v>
      </c>
      <c r="D293" s="112">
        <v>9716854.4399999995</v>
      </c>
      <c r="E293" s="94"/>
      <c r="F293" s="94"/>
    </row>
    <row r="294" spans="2:6" ht="15.75" customHeight="1">
      <c r="B294" s="94" t="s">
        <v>356</v>
      </c>
      <c r="C294" s="111">
        <v>61553.74</v>
      </c>
      <c r="D294" s="112">
        <v>4511988.16</v>
      </c>
      <c r="E294" s="94"/>
      <c r="F294" s="94"/>
    </row>
    <row r="295" spans="2:6" ht="15.75" customHeight="1">
      <c r="B295" s="94" t="s">
        <v>357</v>
      </c>
      <c r="C295" s="111">
        <v>2471468.4900000002</v>
      </c>
      <c r="D295" s="112">
        <v>2355119.1800000002</v>
      </c>
      <c r="E295" s="94"/>
      <c r="F295" s="94"/>
    </row>
    <row r="296" spans="2:6" ht="15.75" customHeight="1">
      <c r="B296" s="94" t="s">
        <v>358</v>
      </c>
      <c r="C296" s="111">
        <v>26753165.329999998</v>
      </c>
      <c r="D296" s="112">
        <v>15259036.83</v>
      </c>
      <c r="E296" s="94"/>
      <c r="F296" s="94"/>
    </row>
    <row r="297" spans="2:6" ht="15.75" customHeight="1">
      <c r="B297" s="94" t="s">
        <v>359</v>
      </c>
      <c r="C297" s="111">
        <v>5604739.5899999999</v>
      </c>
      <c r="D297" s="112">
        <v>4494508.7</v>
      </c>
      <c r="E297" s="94"/>
      <c r="F297" s="94"/>
    </row>
    <row r="298" spans="2:6" ht="15.75" customHeight="1">
      <c r="B298" s="94" t="s">
        <v>360</v>
      </c>
      <c r="C298" s="111">
        <v>1762613.13</v>
      </c>
      <c r="D298" s="112">
        <v>3839233.19</v>
      </c>
      <c r="E298" s="94"/>
      <c r="F298" s="94"/>
    </row>
    <row r="299" spans="2:6" ht="15.75" customHeight="1">
      <c r="B299" s="94" t="s">
        <v>361</v>
      </c>
      <c r="C299" s="111">
        <v>2954324.29</v>
      </c>
      <c r="D299" s="112">
        <v>5003686.6100000003</v>
      </c>
      <c r="E299" s="94"/>
      <c r="F299" s="94"/>
    </row>
    <row r="300" spans="2:6" ht="15.75" customHeight="1">
      <c r="B300" s="94" t="s">
        <v>362</v>
      </c>
      <c r="C300" s="111">
        <v>6675907.6900000004</v>
      </c>
      <c r="D300" s="112">
        <v>5376829.04</v>
      </c>
      <c r="E300" s="94"/>
      <c r="F300" s="94"/>
    </row>
    <row r="301" spans="2:6" ht="15.75" customHeight="1">
      <c r="B301" s="94" t="s">
        <v>363</v>
      </c>
      <c r="C301" s="111">
        <v>17110453.66</v>
      </c>
      <c r="D301" s="112">
        <v>1247321.8899999999</v>
      </c>
      <c r="E301" s="94"/>
      <c r="F301" s="94"/>
    </row>
    <row r="302" spans="2:6" ht="15.75" customHeight="1">
      <c r="B302" s="94" t="s">
        <v>364</v>
      </c>
      <c r="C302" s="111">
        <v>2009759.7</v>
      </c>
      <c r="D302" s="112">
        <v>1946476.22</v>
      </c>
      <c r="E302" s="94"/>
      <c r="F302" s="94"/>
    </row>
    <row r="303" spans="2:6" ht="15.75" customHeight="1">
      <c r="B303" s="94" t="s">
        <v>365</v>
      </c>
      <c r="C303" s="111">
        <v>9163368.4499999993</v>
      </c>
      <c r="D303" s="112">
        <v>7501771.1200000001</v>
      </c>
      <c r="E303" s="94"/>
      <c r="F303" s="94"/>
    </row>
    <row r="304" spans="2:6" ht="15.75" customHeight="1">
      <c r="B304" s="94" t="s">
        <v>366</v>
      </c>
      <c r="C304" s="111">
        <v>7097446.79</v>
      </c>
      <c r="D304" s="112">
        <v>4443033.4000000004</v>
      </c>
      <c r="E304" s="94"/>
      <c r="F304" s="94"/>
    </row>
    <row r="305" spans="2:6" ht="15.75" customHeight="1">
      <c r="B305" s="94" t="s">
        <v>367</v>
      </c>
      <c r="C305" s="111">
        <v>1288054.96</v>
      </c>
      <c r="D305" s="112">
        <v>138985.74</v>
      </c>
      <c r="E305" s="94"/>
      <c r="F305" s="94"/>
    </row>
    <row r="306" spans="2:6" ht="15.75" customHeight="1">
      <c r="B306" s="94" t="s">
        <v>368</v>
      </c>
      <c r="C306" s="107">
        <v>21088269.600000001</v>
      </c>
      <c r="D306" s="100">
        <v>8215884.2400000002</v>
      </c>
      <c r="E306" s="94"/>
      <c r="F306" s="94"/>
    </row>
    <row r="307" spans="2:6" ht="15.75" customHeight="1">
      <c r="B307" s="94" t="s">
        <v>369</v>
      </c>
      <c r="C307" s="107">
        <v>11865533.390000001</v>
      </c>
      <c r="D307" s="100">
        <v>1614877.37</v>
      </c>
      <c r="E307" s="94"/>
      <c r="F307" s="94"/>
    </row>
    <row r="308" spans="2:6" ht="15.75" customHeight="1">
      <c r="B308" s="94" t="s">
        <v>370</v>
      </c>
      <c r="C308" s="107">
        <v>17106531.32</v>
      </c>
      <c r="D308" s="100">
        <v>7695693.9699999997</v>
      </c>
      <c r="E308" s="94"/>
      <c r="F308" s="94"/>
    </row>
    <row r="309" spans="2:6" ht="15.75" customHeight="1">
      <c r="B309" s="94" t="s">
        <v>371</v>
      </c>
      <c r="C309" s="107">
        <v>6183087.3099999996</v>
      </c>
      <c r="D309" s="100">
        <v>7741586.5700000003</v>
      </c>
      <c r="E309" s="94"/>
      <c r="F309" s="94"/>
    </row>
    <row r="310" spans="2:6" ht="15.75" customHeight="1">
      <c r="B310" s="94" t="s">
        <v>372</v>
      </c>
      <c r="C310" s="107">
        <v>15227668.74</v>
      </c>
      <c r="D310" s="100">
        <v>6760682.9800000004</v>
      </c>
      <c r="E310" s="94"/>
      <c r="F310" s="94"/>
    </row>
    <row r="311" spans="2:6" ht="15.75" customHeight="1">
      <c r="B311" s="94" t="s">
        <v>373</v>
      </c>
      <c r="C311" s="107">
        <v>1539379.4</v>
      </c>
      <c r="D311" s="100">
        <v>397978.72</v>
      </c>
      <c r="E311" s="94"/>
      <c r="F311" s="94"/>
    </row>
    <row r="312" spans="2:6" ht="15.75" customHeight="1">
      <c r="B312" s="94" t="s">
        <v>374</v>
      </c>
      <c r="C312" s="107">
        <v>103353.45</v>
      </c>
      <c r="D312" s="100">
        <v>191628.6</v>
      </c>
      <c r="E312" s="94"/>
      <c r="F312" s="94"/>
    </row>
    <row r="313" spans="2:6" ht="15.75" customHeight="1">
      <c r="B313" s="94" t="s">
        <v>375</v>
      </c>
      <c r="C313" s="107">
        <v>3669291.17</v>
      </c>
      <c r="D313" s="100">
        <v>691723.2</v>
      </c>
      <c r="E313" s="94"/>
      <c r="F313" s="94"/>
    </row>
    <row r="314" spans="2:6" ht="15.75" customHeight="1">
      <c r="B314" s="94" t="s">
        <v>376</v>
      </c>
      <c r="C314" s="107">
        <v>1367011.52</v>
      </c>
      <c r="D314" s="100">
        <v>578168.93000000005</v>
      </c>
      <c r="E314" s="94"/>
      <c r="F314" s="94"/>
    </row>
    <row r="315" spans="2:6" ht="15.75" customHeight="1">
      <c r="B315" s="94" t="s">
        <v>377</v>
      </c>
      <c r="C315" s="107">
        <v>756112.88</v>
      </c>
      <c r="D315" s="100">
        <v>54155.31</v>
      </c>
      <c r="E315" s="94"/>
      <c r="F315" s="94"/>
    </row>
    <row r="316" spans="2:6" ht="15.75" customHeight="1">
      <c r="B316" s="94" t="s">
        <v>378</v>
      </c>
      <c r="C316" s="107">
        <v>2625801.7999999998</v>
      </c>
      <c r="D316" s="100">
        <v>1450403.87</v>
      </c>
      <c r="E316" s="94"/>
      <c r="F316" s="94"/>
    </row>
    <row r="317" spans="2:6" ht="15.75" customHeight="1">
      <c r="B317" s="94" t="s">
        <v>379</v>
      </c>
      <c r="C317" s="107">
        <v>217047.99</v>
      </c>
      <c r="D317" s="100">
        <v>366541.26</v>
      </c>
      <c r="E317" s="94"/>
      <c r="F317" s="94"/>
    </row>
    <row r="318" spans="2:6" ht="15.75" customHeight="1">
      <c r="B318" s="94" t="s">
        <v>380</v>
      </c>
      <c r="C318" s="107">
        <v>1780555.68</v>
      </c>
      <c r="D318" s="100">
        <v>870999.23</v>
      </c>
      <c r="E318" s="94"/>
      <c r="F318" s="94"/>
    </row>
    <row r="319" spans="2:6" ht="15.75" customHeight="1">
      <c r="B319" s="97" t="s">
        <v>381</v>
      </c>
      <c r="C319" s="107">
        <v>3431780.84</v>
      </c>
      <c r="D319" s="107">
        <v>0</v>
      </c>
      <c r="E319" s="94"/>
      <c r="F319" s="94"/>
    </row>
    <row r="320" spans="2:6" ht="15.75" customHeight="1">
      <c r="B320" s="96" t="s">
        <v>382</v>
      </c>
      <c r="C320" s="101">
        <f>SUM(C265:C319)</f>
        <v>2148015097.8300004</v>
      </c>
      <c r="D320" s="101">
        <f>SUM(D265:D319)</f>
        <v>2727944093.829998</v>
      </c>
      <c r="E320" s="94"/>
      <c r="F320" s="94"/>
    </row>
    <row r="321" spans="1:23" ht="15.75" customHeight="1">
      <c r="B321" s="96"/>
      <c r="C321" s="102"/>
      <c r="D321" s="102"/>
      <c r="E321" s="94"/>
      <c r="F321" s="94"/>
    </row>
    <row r="322" spans="1:23" ht="15.75" customHeight="1">
      <c r="B322" s="94"/>
      <c r="C322" s="112"/>
      <c r="D322" s="112"/>
      <c r="E322" s="94"/>
      <c r="F322" s="94"/>
    </row>
    <row r="323" spans="1:23" ht="15.75" customHeight="1">
      <c r="B323" s="94"/>
      <c r="C323" s="112"/>
      <c r="D323" s="112"/>
      <c r="E323" s="94"/>
      <c r="F323" s="94"/>
    </row>
    <row r="324" spans="1:23" ht="15.75" customHeight="1">
      <c r="B324" s="96" t="s">
        <v>383</v>
      </c>
      <c r="C324" s="100"/>
      <c r="D324" s="100"/>
      <c r="E324" s="94"/>
      <c r="F324" s="94"/>
    </row>
    <row r="325" spans="1:23" ht="15.75" customHeight="1">
      <c r="B325" s="96" t="s">
        <v>326</v>
      </c>
      <c r="C325" s="99" t="s">
        <v>4</v>
      </c>
      <c r="D325" s="99" t="s">
        <v>5</v>
      </c>
      <c r="E325" s="94"/>
      <c r="F325" s="94"/>
    </row>
    <row r="326" spans="1:23" ht="15.75" customHeight="1">
      <c r="B326" s="113" t="s">
        <v>384</v>
      </c>
      <c r="C326" s="114">
        <v>15524189.210000001</v>
      </c>
      <c r="D326" s="103">
        <v>10975286.699999999</v>
      </c>
      <c r="E326" s="94"/>
      <c r="F326" s="94"/>
    </row>
    <row r="327" spans="1:23" ht="15.75" customHeight="1">
      <c r="B327" s="113" t="s">
        <v>385</v>
      </c>
      <c r="C327" s="114">
        <v>4205079.63</v>
      </c>
      <c r="D327" s="103">
        <v>924688.38</v>
      </c>
      <c r="E327" s="94"/>
      <c r="F327" s="94"/>
    </row>
    <row r="328" spans="1:23" ht="15.75" customHeight="1">
      <c r="B328" s="96" t="s">
        <v>382</v>
      </c>
      <c r="C328" s="101">
        <f>SUM(C326:C327)</f>
        <v>19729268.84</v>
      </c>
      <c r="D328" s="101">
        <f>SUM(D326:D327)</f>
        <v>11899975.08</v>
      </c>
      <c r="E328" s="94"/>
      <c r="F328" s="94"/>
    </row>
    <row r="329" spans="1:23" ht="15.75" customHeight="1">
      <c r="B329" s="96"/>
      <c r="C329" s="100"/>
      <c r="D329" s="100"/>
      <c r="E329" s="94"/>
      <c r="F329" s="94"/>
    </row>
    <row r="330" spans="1:23" ht="246" customHeight="1">
      <c r="B330" s="285" t="s">
        <v>386</v>
      </c>
      <c r="C330" s="274"/>
      <c r="D330" s="274"/>
      <c r="E330" s="116"/>
      <c r="F330" s="94"/>
    </row>
    <row r="331" spans="1:23" ht="15.75" customHeight="1">
      <c r="A331" s="93"/>
      <c r="B331" s="96" t="s">
        <v>326</v>
      </c>
      <c r="C331" s="99" t="s">
        <v>4</v>
      </c>
      <c r="D331" s="99" t="s">
        <v>5</v>
      </c>
      <c r="E331" s="94"/>
      <c r="F331" s="96"/>
      <c r="G331" s="93"/>
      <c r="H331" s="93"/>
      <c r="I331" s="93"/>
      <c r="J331" s="93"/>
      <c r="K331" s="93"/>
      <c r="L331" s="93"/>
      <c r="M331" s="93"/>
      <c r="N331" s="93"/>
      <c r="O331" s="93"/>
      <c r="P331" s="93"/>
      <c r="Q331" s="93"/>
      <c r="R331" s="93"/>
      <c r="S331" s="93"/>
      <c r="T331" s="93"/>
      <c r="U331" s="93"/>
      <c r="V331" s="93"/>
      <c r="W331" s="93"/>
    </row>
    <row r="332" spans="1:23" ht="15.75" customHeight="1">
      <c r="B332" s="97" t="s">
        <v>387</v>
      </c>
      <c r="C332" s="114">
        <v>430150.71</v>
      </c>
      <c r="D332" s="103">
        <v>430151</v>
      </c>
      <c r="E332" s="94"/>
      <c r="F332" s="94"/>
    </row>
    <row r="333" spans="1:23" ht="15.75" customHeight="1">
      <c r="B333" s="97" t="s">
        <v>388</v>
      </c>
      <c r="C333" s="114">
        <v>25457.48</v>
      </c>
      <c r="D333" s="103">
        <v>27957.48</v>
      </c>
      <c r="E333" s="94"/>
      <c r="F333" s="94"/>
    </row>
    <row r="334" spans="1:23" ht="15.75" customHeight="1">
      <c r="B334" s="97" t="s">
        <v>389</v>
      </c>
      <c r="C334" s="114">
        <v>9162145.4700000007</v>
      </c>
      <c r="D334" s="103">
        <v>9870194.5399999991</v>
      </c>
      <c r="E334" s="94"/>
      <c r="F334" s="94"/>
    </row>
    <row r="335" spans="1:23" ht="15.75" customHeight="1">
      <c r="B335" s="97" t="s">
        <v>390</v>
      </c>
      <c r="C335" s="114">
        <v>32890</v>
      </c>
      <c r="D335" s="103">
        <v>32890</v>
      </c>
      <c r="E335" s="94"/>
      <c r="F335" s="94"/>
    </row>
    <row r="336" spans="1:23" ht="15.75" customHeight="1">
      <c r="B336" s="97" t="s">
        <v>391</v>
      </c>
      <c r="C336" s="114">
        <v>5516</v>
      </c>
      <c r="D336" s="103">
        <v>5516</v>
      </c>
      <c r="E336" s="94"/>
      <c r="F336" s="94"/>
    </row>
    <row r="337" spans="1:23" ht="15.75" customHeight="1">
      <c r="B337" s="97" t="s">
        <v>392</v>
      </c>
      <c r="C337" s="114">
        <v>451324.99</v>
      </c>
      <c r="D337" s="103">
        <v>444834</v>
      </c>
      <c r="E337" s="94"/>
      <c r="F337" s="94"/>
    </row>
    <row r="338" spans="1:23" ht="15.75" customHeight="1">
      <c r="B338" s="97" t="s">
        <v>393</v>
      </c>
      <c r="C338" s="114">
        <v>474371.22</v>
      </c>
      <c r="D338" s="103">
        <v>430957.6</v>
      </c>
      <c r="E338" s="94"/>
      <c r="F338" s="94"/>
    </row>
    <row r="339" spans="1:23" ht="15.75" customHeight="1">
      <c r="B339" s="97" t="s">
        <v>394</v>
      </c>
      <c r="C339" s="114">
        <v>265086.39</v>
      </c>
      <c r="D339" s="103">
        <v>265086.39</v>
      </c>
      <c r="E339" s="94"/>
      <c r="F339" s="94"/>
    </row>
    <row r="340" spans="1:23" ht="15.75" customHeight="1">
      <c r="B340" s="94" t="s">
        <v>395</v>
      </c>
      <c r="C340" s="114">
        <v>13510.2</v>
      </c>
      <c r="D340" s="103">
        <v>13510</v>
      </c>
      <c r="E340" s="94"/>
      <c r="F340" s="94"/>
    </row>
    <row r="341" spans="1:23" ht="15.75" customHeight="1">
      <c r="B341" s="97" t="s">
        <v>396</v>
      </c>
      <c r="C341" s="114">
        <v>5097.5</v>
      </c>
      <c r="D341" s="103">
        <v>4635</v>
      </c>
      <c r="E341" s="94"/>
      <c r="F341" s="94"/>
    </row>
    <row r="342" spans="1:23" ht="15.75" customHeight="1">
      <c r="B342" s="94" t="s">
        <v>397</v>
      </c>
      <c r="C342" s="114">
        <v>2851928</v>
      </c>
      <c r="D342" s="103">
        <v>4556020.38</v>
      </c>
      <c r="E342" s="94"/>
      <c r="F342" s="94"/>
    </row>
    <row r="343" spans="1:23" ht="15.75" customHeight="1">
      <c r="B343" s="94" t="s">
        <v>398</v>
      </c>
      <c r="C343" s="114">
        <v>43845508.399999999</v>
      </c>
      <c r="D343" s="103">
        <v>43845508.399999999</v>
      </c>
      <c r="E343" s="94"/>
      <c r="F343" s="94"/>
    </row>
    <row r="344" spans="1:23" ht="15.75" customHeight="1">
      <c r="B344" s="94" t="s">
        <v>399</v>
      </c>
      <c r="C344" s="114">
        <v>7250730.5499999998</v>
      </c>
      <c r="D344" s="103">
        <v>7250731</v>
      </c>
      <c r="E344" s="94"/>
      <c r="F344" s="94"/>
    </row>
    <row r="345" spans="1:23" ht="15.75" customHeight="1">
      <c r="B345" s="97" t="s">
        <v>400</v>
      </c>
      <c r="C345" s="114">
        <v>122575431.11</v>
      </c>
      <c r="D345" s="103">
        <v>127871883.90000001</v>
      </c>
      <c r="E345" s="94"/>
      <c r="F345" s="94"/>
    </row>
    <row r="346" spans="1:23" ht="15.75" customHeight="1">
      <c r="B346" s="96" t="s">
        <v>324</v>
      </c>
      <c r="C346" s="117">
        <f>SUM(C332:C345)</f>
        <v>187389148.01999998</v>
      </c>
      <c r="D346" s="117">
        <f>SUM(D332:D345)</f>
        <v>195049875.69</v>
      </c>
      <c r="E346" s="85"/>
      <c r="F346" s="94"/>
    </row>
    <row r="347" spans="1:23" ht="12.75" customHeight="1">
      <c r="B347" s="96"/>
      <c r="C347" s="100"/>
      <c r="D347" s="100"/>
      <c r="E347" s="94"/>
      <c r="F347" s="94"/>
    </row>
    <row r="348" spans="1:23" ht="15.75" customHeight="1">
      <c r="B348" s="284" t="s">
        <v>401</v>
      </c>
      <c r="C348" s="274"/>
      <c r="D348" s="274"/>
      <c r="E348" s="96"/>
      <c r="F348" s="94"/>
    </row>
    <row r="349" spans="1:23" ht="15.75" customHeight="1">
      <c r="A349" s="93"/>
      <c r="B349" s="96"/>
      <c r="C349" s="95"/>
      <c r="D349" s="95"/>
      <c r="E349" s="96"/>
      <c r="F349" s="96"/>
      <c r="G349" s="93"/>
      <c r="H349" s="93"/>
      <c r="I349" s="93"/>
      <c r="J349" s="93"/>
      <c r="K349" s="93"/>
      <c r="L349" s="93"/>
      <c r="M349" s="93"/>
      <c r="N349" s="93"/>
      <c r="O349" s="93"/>
      <c r="P349" s="93"/>
      <c r="Q349" s="93"/>
      <c r="R349" s="93"/>
      <c r="S349" s="93"/>
      <c r="T349" s="93"/>
      <c r="U349" s="93"/>
      <c r="V349" s="93"/>
      <c r="W349" s="93"/>
    </row>
    <row r="350" spans="1:23" ht="15.75" customHeight="1">
      <c r="A350" s="93"/>
      <c r="B350" s="97" t="s">
        <v>402</v>
      </c>
      <c r="C350" s="112"/>
      <c r="D350" s="112"/>
      <c r="E350" s="94"/>
      <c r="F350" s="96"/>
      <c r="G350" s="93"/>
      <c r="H350" s="93"/>
      <c r="I350" s="93"/>
      <c r="J350" s="93"/>
      <c r="K350" s="93"/>
      <c r="L350" s="93"/>
      <c r="M350" s="93"/>
      <c r="N350" s="93"/>
      <c r="O350" s="93"/>
      <c r="P350" s="93"/>
      <c r="Q350" s="93"/>
      <c r="R350" s="93"/>
      <c r="S350" s="93"/>
      <c r="T350" s="93"/>
      <c r="U350" s="93"/>
      <c r="V350" s="93"/>
      <c r="W350" s="93"/>
    </row>
    <row r="351" spans="1:23" ht="15.75" customHeight="1">
      <c r="B351" s="96" t="s">
        <v>326</v>
      </c>
      <c r="C351" s="99" t="s">
        <v>4</v>
      </c>
      <c r="D351" s="99" t="s">
        <v>5</v>
      </c>
      <c r="E351" s="94"/>
      <c r="F351" s="94"/>
    </row>
    <row r="352" spans="1:23" ht="15.75" customHeight="1">
      <c r="B352" s="94" t="s">
        <v>403</v>
      </c>
      <c r="C352" s="118">
        <v>282696757.47000003</v>
      </c>
      <c r="D352" s="119">
        <v>163448162.05000001</v>
      </c>
      <c r="E352" s="94"/>
      <c r="F352" s="112"/>
    </row>
    <row r="353" spans="2:6" ht="15.75" customHeight="1">
      <c r="B353" s="94" t="s">
        <v>404</v>
      </c>
      <c r="C353" s="118">
        <v>604537.97</v>
      </c>
      <c r="D353" s="119">
        <v>527443.32999999996</v>
      </c>
      <c r="E353" s="94"/>
      <c r="F353" s="94"/>
    </row>
    <row r="354" spans="2:6" ht="15.75" customHeight="1">
      <c r="B354" s="94" t="s">
        <v>405</v>
      </c>
      <c r="C354" s="118">
        <v>210530.59</v>
      </c>
      <c r="D354" s="119">
        <v>210530.59</v>
      </c>
      <c r="E354" s="94"/>
      <c r="F354" s="94"/>
    </row>
    <row r="355" spans="2:6" ht="15.75" customHeight="1">
      <c r="B355" s="94" t="s">
        <v>406</v>
      </c>
      <c r="C355" s="118">
        <v>512335.98</v>
      </c>
      <c r="D355" s="119">
        <v>512335.98</v>
      </c>
      <c r="E355" s="94"/>
      <c r="F355" s="94"/>
    </row>
    <row r="356" spans="2:6" ht="15.75" customHeight="1">
      <c r="B356" s="94" t="s">
        <v>407</v>
      </c>
      <c r="C356" s="118">
        <v>24153390</v>
      </c>
      <c r="D356" s="119">
        <v>24153390</v>
      </c>
      <c r="E356" s="94"/>
      <c r="F356" s="94"/>
    </row>
    <row r="357" spans="2:6" ht="15.75" customHeight="1">
      <c r="B357" s="94" t="s">
        <v>408</v>
      </c>
      <c r="C357" s="118">
        <v>1307129.21</v>
      </c>
      <c r="D357" s="119">
        <v>1307129.21</v>
      </c>
      <c r="E357" s="94"/>
      <c r="F357" s="94"/>
    </row>
    <row r="358" spans="2:6" ht="15.75" customHeight="1">
      <c r="B358" s="94" t="s">
        <v>409</v>
      </c>
      <c r="C358" s="118">
        <v>496710</v>
      </c>
      <c r="D358" s="119">
        <v>496710</v>
      </c>
      <c r="E358" s="94"/>
      <c r="F358" s="94"/>
    </row>
    <row r="359" spans="2:6" ht="15.75" customHeight="1">
      <c r="B359" s="94" t="s">
        <v>410</v>
      </c>
      <c r="C359" s="118">
        <v>1263875</v>
      </c>
      <c r="D359" s="119">
        <v>1325575</v>
      </c>
      <c r="E359" s="94"/>
      <c r="F359" s="94"/>
    </row>
    <row r="360" spans="2:6" ht="15.75" customHeight="1">
      <c r="B360" s="94" t="s">
        <v>411</v>
      </c>
      <c r="C360" s="118">
        <v>3983930.5</v>
      </c>
      <c r="D360" s="119">
        <v>3983930.5</v>
      </c>
      <c r="E360" s="94"/>
      <c r="F360" s="94"/>
    </row>
    <row r="361" spans="2:6" ht="15.75" customHeight="1">
      <c r="B361" s="94" t="s">
        <v>412</v>
      </c>
      <c r="C361" s="118">
        <v>188264.99</v>
      </c>
      <c r="D361" s="119">
        <v>188264.99</v>
      </c>
      <c r="E361" s="94"/>
      <c r="F361" s="94"/>
    </row>
    <row r="362" spans="2:6" ht="15.75" customHeight="1">
      <c r="B362" s="94" t="s">
        <v>413</v>
      </c>
      <c r="C362" s="118">
        <v>2886429.29</v>
      </c>
      <c r="D362" s="119">
        <v>4505544.4800000004</v>
      </c>
      <c r="E362" s="94"/>
      <c r="F362" s="94"/>
    </row>
    <row r="363" spans="2:6" ht="15.75" customHeight="1">
      <c r="B363" s="94" t="s">
        <v>414</v>
      </c>
      <c r="C363" s="118">
        <v>601891.5</v>
      </c>
      <c r="D363" s="119">
        <v>601891.5</v>
      </c>
      <c r="E363" s="94"/>
      <c r="F363" s="94"/>
    </row>
    <row r="364" spans="2:6" ht="15.75" customHeight="1">
      <c r="B364" s="94" t="s">
        <v>415</v>
      </c>
      <c r="C364" s="118">
        <v>2951359.39</v>
      </c>
      <c r="D364" s="119">
        <v>2951359.39</v>
      </c>
      <c r="E364" s="94"/>
      <c r="F364" s="94"/>
    </row>
    <row r="365" spans="2:6" ht="15.75" customHeight="1">
      <c r="B365" s="94" t="s">
        <v>416</v>
      </c>
      <c r="C365" s="118">
        <v>2376089.4700000002</v>
      </c>
      <c r="D365" s="119">
        <v>2376089.4700000002</v>
      </c>
      <c r="E365" s="94"/>
      <c r="F365" s="94"/>
    </row>
    <row r="366" spans="2:6" ht="15.75" customHeight="1">
      <c r="B366" s="94" t="s">
        <v>417</v>
      </c>
      <c r="C366" s="118">
        <v>652116.47999999998</v>
      </c>
      <c r="D366" s="119">
        <v>652116.47999999998</v>
      </c>
      <c r="E366" s="94"/>
      <c r="F366" s="94"/>
    </row>
    <row r="367" spans="2:6" ht="15.75" customHeight="1">
      <c r="B367" s="94" t="s">
        <v>418</v>
      </c>
      <c r="C367" s="118">
        <v>2765021.84</v>
      </c>
      <c r="D367" s="119">
        <v>2622616.77</v>
      </c>
      <c r="E367" s="94"/>
      <c r="F367" s="94"/>
    </row>
    <row r="368" spans="2:6" ht="15.75" customHeight="1">
      <c r="B368" s="94" t="s">
        <v>419</v>
      </c>
      <c r="C368" s="118">
        <v>633256.89</v>
      </c>
      <c r="D368" s="119">
        <v>633256.89</v>
      </c>
      <c r="E368" s="94"/>
      <c r="F368" s="94"/>
    </row>
    <row r="369" spans="2:6" ht="15.75" customHeight="1">
      <c r="B369" s="94" t="s">
        <v>420</v>
      </c>
      <c r="C369" s="118">
        <v>5882547.5999999996</v>
      </c>
      <c r="D369" s="119">
        <v>5882547.5999999996</v>
      </c>
      <c r="E369" s="94"/>
      <c r="F369" s="94"/>
    </row>
    <row r="370" spans="2:6" ht="15.75" customHeight="1">
      <c r="B370" s="94" t="s">
        <v>421</v>
      </c>
      <c r="C370" s="118">
        <v>1751530.34</v>
      </c>
      <c r="D370" s="119">
        <v>1751530.34</v>
      </c>
      <c r="E370" s="94"/>
      <c r="F370" s="94"/>
    </row>
    <row r="371" spans="2:6" ht="15.75" customHeight="1">
      <c r="B371" s="94" t="s">
        <v>422</v>
      </c>
      <c r="C371" s="118">
        <v>1313887.42</v>
      </c>
      <c r="D371" s="119">
        <v>1313887.42</v>
      </c>
      <c r="E371" s="94"/>
      <c r="F371" s="94"/>
    </row>
    <row r="372" spans="2:6" ht="15.75" customHeight="1">
      <c r="B372" s="94" t="s">
        <v>423</v>
      </c>
      <c r="C372" s="118">
        <v>2293383.46</v>
      </c>
      <c r="D372" s="119">
        <v>2293383.46</v>
      </c>
      <c r="E372" s="94"/>
      <c r="F372" s="94"/>
    </row>
    <row r="373" spans="2:6" ht="15.75" customHeight="1">
      <c r="B373" s="94" t="s">
        <v>424</v>
      </c>
      <c r="C373" s="118">
        <v>224422.17</v>
      </c>
      <c r="D373" s="119">
        <v>224422.17</v>
      </c>
      <c r="E373" s="94"/>
      <c r="F373" s="94"/>
    </row>
    <row r="374" spans="2:6" ht="15.75" customHeight="1">
      <c r="B374" s="94" t="s">
        <v>425</v>
      </c>
      <c r="C374" s="118">
        <v>428400.56</v>
      </c>
      <c r="D374" s="119">
        <v>545807</v>
      </c>
      <c r="E374" s="94"/>
      <c r="F374" s="94"/>
    </row>
    <row r="375" spans="2:6" ht="15.75" customHeight="1">
      <c r="B375" s="94" t="s">
        <v>426</v>
      </c>
      <c r="C375" s="118">
        <v>558246.48</v>
      </c>
      <c r="D375" s="119">
        <v>243807.8</v>
      </c>
      <c r="E375" s="94"/>
      <c r="F375" s="94"/>
    </row>
    <row r="376" spans="2:6" ht="15.75" customHeight="1">
      <c r="B376" s="94" t="s">
        <v>427</v>
      </c>
      <c r="C376" s="118">
        <v>102463.39</v>
      </c>
      <c r="D376" s="119">
        <v>102463.39</v>
      </c>
      <c r="E376" s="94"/>
      <c r="F376" s="94"/>
    </row>
    <row r="377" spans="2:6" ht="15.75" customHeight="1">
      <c r="B377" s="94" t="s">
        <v>428</v>
      </c>
      <c r="C377" s="118">
        <v>49654.78</v>
      </c>
      <c r="D377" s="119">
        <v>49654.78</v>
      </c>
      <c r="E377" s="94"/>
      <c r="F377" s="94"/>
    </row>
    <row r="378" spans="2:6" ht="15.75" customHeight="1">
      <c r="B378" s="94" t="s">
        <v>429</v>
      </c>
      <c r="C378" s="118">
        <v>13647.18</v>
      </c>
      <c r="D378" s="119">
        <v>13647.18</v>
      </c>
      <c r="E378" s="94"/>
      <c r="F378" s="94"/>
    </row>
    <row r="379" spans="2:6" ht="15.75" customHeight="1">
      <c r="B379" s="94" t="s">
        <v>430</v>
      </c>
      <c r="C379" s="118">
        <v>450720</v>
      </c>
      <c r="D379" s="119">
        <v>450720</v>
      </c>
      <c r="E379" s="94"/>
      <c r="F379" s="94"/>
    </row>
    <row r="380" spans="2:6" ht="15.75" customHeight="1">
      <c r="B380" s="94" t="s">
        <v>431</v>
      </c>
      <c r="C380" s="118">
        <v>521460.65</v>
      </c>
      <c r="D380" s="119">
        <v>521460.65</v>
      </c>
      <c r="E380" s="94"/>
      <c r="F380" s="94"/>
    </row>
    <row r="381" spans="2:6" ht="15.75" customHeight="1">
      <c r="B381" s="94" t="s">
        <v>432</v>
      </c>
      <c r="C381" s="118">
        <v>105077.28</v>
      </c>
      <c r="D381" s="119">
        <v>105077.28</v>
      </c>
      <c r="E381" s="94"/>
      <c r="F381" s="94"/>
    </row>
    <row r="382" spans="2:6" ht="15.75" customHeight="1">
      <c r="B382" s="94" t="s">
        <v>433</v>
      </c>
      <c r="C382" s="118">
        <v>102356</v>
      </c>
      <c r="D382" s="119">
        <v>102356</v>
      </c>
      <c r="E382" s="94"/>
      <c r="F382" s="94"/>
    </row>
    <row r="383" spans="2:6" ht="15.75" customHeight="1">
      <c r="B383" s="94" t="s">
        <v>434</v>
      </c>
      <c r="C383" s="118">
        <v>332241.36</v>
      </c>
      <c r="D383" s="119">
        <v>332241.36</v>
      </c>
      <c r="E383" s="94"/>
      <c r="F383" s="94"/>
    </row>
    <row r="384" spans="2:6" ht="15.75" customHeight="1">
      <c r="B384" s="94" t="s">
        <v>435</v>
      </c>
      <c r="C384" s="118">
        <v>13442.17</v>
      </c>
      <c r="D384" s="119">
        <v>13442.17</v>
      </c>
      <c r="E384" s="94"/>
      <c r="F384" s="94"/>
    </row>
    <row r="385" spans="2:6" ht="15.75" customHeight="1">
      <c r="B385" s="94" t="s">
        <v>436</v>
      </c>
      <c r="C385" s="118">
        <v>18985.12</v>
      </c>
      <c r="D385" s="119">
        <v>18985.12</v>
      </c>
      <c r="E385" s="94"/>
      <c r="F385" s="94"/>
    </row>
    <row r="386" spans="2:6" ht="15.75" customHeight="1">
      <c r="B386" s="94" t="s">
        <v>437</v>
      </c>
      <c r="C386" s="118">
        <v>62067.06</v>
      </c>
      <c r="D386" s="119">
        <v>62067.06</v>
      </c>
      <c r="E386" s="94"/>
      <c r="F386" s="94"/>
    </row>
    <row r="387" spans="2:6" ht="15.75" customHeight="1">
      <c r="B387" s="120" t="s">
        <v>382</v>
      </c>
      <c r="C387" s="101">
        <f>SUM(C352:C386)</f>
        <v>342508159.59000003</v>
      </c>
      <c r="D387" s="101">
        <f>SUM(D352:D386)</f>
        <v>224523847.41</v>
      </c>
      <c r="F387" s="94"/>
    </row>
    <row r="388" spans="2:6" ht="15.75" customHeight="1">
      <c r="B388" s="120"/>
      <c r="C388" s="102"/>
      <c r="D388" s="102"/>
      <c r="F388" s="94"/>
    </row>
    <row r="389" spans="2:6" ht="15.75" customHeight="1">
      <c r="B389" s="94" t="s">
        <v>438</v>
      </c>
      <c r="C389" s="102"/>
      <c r="D389" s="102"/>
      <c r="F389" s="94"/>
    </row>
    <row r="390" spans="2:6" ht="15.75" customHeight="1">
      <c r="B390" s="94" t="s">
        <v>439</v>
      </c>
      <c r="C390" s="112"/>
      <c r="D390" s="112"/>
      <c r="E390" s="96"/>
      <c r="F390" s="94"/>
    </row>
    <row r="391" spans="2:6" ht="15.75" customHeight="1">
      <c r="B391" s="94"/>
      <c r="C391" s="96"/>
      <c r="D391" s="96"/>
      <c r="E391" s="96"/>
      <c r="F391" s="94"/>
    </row>
    <row r="392" spans="2:6" ht="15.75" customHeight="1">
      <c r="B392" s="96" t="s">
        <v>919</v>
      </c>
      <c r="C392" s="96"/>
      <c r="D392" s="96"/>
      <c r="E392" s="94"/>
      <c r="F392" s="94"/>
    </row>
    <row r="393" spans="2:6" ht="15.75" customHeight="1">
      <c r="B393" s="97" t="s">
        <v>440</v>
      </c>
      <c r="C393" s="94"/>
      <c r="D393" s="94"/>
      <c r="E393" s="94"/>
      <c r="F393" s="94"/>
    </row>
    <row r="394" spans="2:6" ht="15.75" customHeight="1">
      <c r="B394" s="94"/>
      <c r="C394" s="94"/>
      <c r="D394" s="94"/>
      <c r="E394" s="94"/>
      <c r="F394" s="94"/>
    </row>
    <row r="395" spans="2:6" ht="15.75" customHeight="1">
      <c r="B395" s="96" t="s">
        <v>441</v>
      </c>
      <c r="C395" s="121">
        <v>2025</v>
      </c>
      <c r="D395" s="121">
        <v>2024</v>
      </c>
      <c r="F395" s="94"/>
    </row>
    <row r="396" spans="2:6" ht="15.75" customHeight="1">
      <c r="B396" s="94" t="s">
        <v>442</v>
      </c>
      <c r="C396" s="114">
        <v>637556213.85000002</v>
      </c>
      <c r="D396" s="103">
        <v>413906432.57999998</v>
      </c>
      <c r="F396" s="94"/>
    </row>
    <row r="397" spans="2:6" ht="15.75" customHeight="1">
      <c r="B397" s="94" t="s">
        <v>443</v>
      </c>
      <c r="C397" s="118">
        <v>17603484.879999999</v>
      </c>
      <c r="D397" s="119">
        <v>8723011.2799999993</v>
      </c>
      <c r="F397" s="94"/>
    </row>
    <row r="398" spans="2:6" ht="15.75" customHeight="1">
      <c r="B398" s="94" t="s">
        <v>444</v>
      </c>
      <c r="C398" s="114">
        <v>7670.53</v>
      </c>
      <c r="D398" s="103">
        <v>7670.53</v>
      </c>
      <c r="F398" s="94"/>
    </row>
    <row r="399" spans="2:6" ht="15.75" customHeight="1">
      <c r="B399" s="94" t="s">
        <v>445</v>
      </c>
      <c r="C399" s="118">
        <v>1957627.2</v>
      </c>
      <c r="D399" s="119">
        <v>2831567.85</v>
      </c>
      <c r="F399" s="94"/>
    </row>
    <row r="400" spans="2:6" ht="15.75" customHeight="1">
      <c r="B400" s="97" t="s">
        <v>446</v>
      </c>
      <c r="C400" s="118">
        <v>8295</v>
      </c>
      <c r="D400" s="119">
        <v>8295</v>
      </c>
      <c r="F400" s="94"/>
    </row>
    <row r="401" spans="1:6" ht="15.75" customHeight="1">
      <c r="B401" s="96" t="s">
        <v>324</v>
      </c>
      <c r="C401" s="122">
        <f>SUM(C396:C400)</f>
        <v>657133291.46000004</v>
      </c>
      <c r="D401" s="122">
        <f>SUM(D396:D400)</f>
        <v>425476977.23999995</v>
      </c>
      <c r="F401" s="94"/>
    </row>
    <row r="402" spans="1:6" ht="15.75" customHeight="1">
      <c r="B402" s="123"/>
      <c r="C402" s="94"/>
      <c r="D402" s="94"/>
      <c r="E402" s="94"/>
      <c r="F402" s="94"/>
    </row>
    <row r="403" spans="1:6" ht="15.75" customHeight="1">
      <c r="B403" s="124" t="s">
        <v>447</v>
      </c>
      <c r="C403" s="112"/>
      <c r="D403" s="112"/>
    </row>
    <row r="404" spans="1:6" ht="27.75" customHeight="1">
      <c r="B404" s="288" t="s">
        <v>448</v>
      </c>
      <c r="C404" s="274"/>
      <c r="D404" s="274"/>
    </row>
    <row r="405" spans="1:6" ht="15.75" customHeight="1"/>
    <row r="406" spans="1:6" ht="15.75" customHeight="1">
      <c r="B406" s="126" t="s">
        <v>449</v>
      </c>
      <c r="C406" s="85"/>
      <c r="D406" s="85"/>
      <c r="E406" s="125"/>
      <c r="F406" s="125"/>
    </row>
    <row r="407" spans="1:6" ht="12" customHeight="1">
      <c r="B407" s="127"/>
      <c r="C407" s="128" t="s">
        <v>450</v>
      </c>
      <c r="D407" s="128" t="s">
        <v>451</v>
      </c>
      <c r="E407" s="125"/>
      <c r="F407" s="125"/>
    </row>
    <row r="408" spans="1:6" ht="12" customHeight="1">
      <c r="A408" s="129" t="s">
        <v>452</v>
      </c>
      <c r="B408" s="92" t="s">
        <v>453</v>
      </c>
      <c r="C408" s="91">
        <v>9606694121</v>
      </c>
      <c r="D408" s="130">
        <v>750000000</v>
      </c>
      <c r="E408" s="125"/>
      <c r="F408" s="125"/>
    </row>
    <row r="409" spans="1:6" ht="12" customHeight="1">
      <c r="B409" s="92" t="s">
        <v>454</v>
      </c>
      <c r="C409" s="131">
        <v>9608235160</v>
      </c>
      <c r="D409" s="130">
        <v>750000000</v>
      </c>
      <c r="E409" s="125"/>
      <c r="F409" s="125"/>
    </row>
    <row r="410" spans="1:6" ht="12" customHeight="1">
      <c r="B410" s="115" t="s">
        <v>455</v>
      </c>
      <c r="C410" s="85"/>
      <c r="D410" s="85"/>
      <c r="E410" s="125"/>
      <c r="F410" s="125"/>
    </row>
    <row r="411" spans="1:6" ht="12" customHeight="1">
      <c r="B411" s="132"/>
      <c r="C411" s="85"/>
      <c r="D411" s="85"/>
      <c r="E411" s="125"/>
      <c r="F411" s="125"/>
    </row>
    <row r="412" spans="1:6" ht="12" customHeight="1">
      <c r="B412" s="96" t="s">
        <v>326</v>
      </c>
      <c r="C412" s="99" t="s">
        <v>4</v>
      </c>
      <c r="D412" s="99" t="s">
        <v>5</v>
      </c>
      <c r="E412" s="125"/>
      <c r="F412" s="125"/>
    </row>
    <row r="413" spans="1:6" ht="12" customHeight="1">
      <c r="B413" s="94" t="s">
        <v>456</v>
      </c>
      <c r="C413" s="133">
        <v>1500000000</v>
      </c>
      <c r="D413" s="134">
        <v>1250000000</v>
      </c>
      <c r="E413" s="125"/>
      <c r="F413" s="125"/>
    </row>
    <row r="414" spans="1:6" ht="12" customHeight="1">
      <c r="C414" s="135">
        <f t="shared" ref="C414:D414" si="4">SUM(C413)</f>
        <v>1500000000</v>
      </c>
      <c r="D414" s="135">
        <f t="shared" si="4"/>
        <v>1250000000</v>
      </c>
      <c r="E414" s="125"/>
      <c r="F414" s="125"/>
    </row>
    <row r="415" spans="1:6" ht="15.75" customHeight="1">
      <c r="B415" s="123"/>
      <c r="C415" s="94"/>
      <c r="D415" s="94"/>
      <c r="E415" s="94"/>
      <c r="F415" s="94"/>
    </row>
    <row r="416" spans="1:6" ht="15.75" customHeight="1">
      <c r="B416" s="123"/>
      <c r="C416" s="94"/>
      <c r="D416" s="94"/>
      <c r="E416" s="94"/>
      <c r="F416" s="94"/>
    </row>
    <row r="417" spans="1:23" ht="64.5" customHeight="1">
      <c r="B417" s="284" t="s">
        <v>457</v>
      </c>
      <c r="C417" s="274"/>
      <c r="D417" s="274"/>
      <c r="E417" s="94"/>
      <c r="F417" s="94"/>
    </row>
    <row r="418" spans="1:23" ht="27.75" customHeight="1">
      <c r="B418" s="284" t="s">
        <v>458</v>
      </c>
      <c r="C418" s="274"/>
      <c r="D418" s="274"/>
      <c r="E418" s="94"/>
      <c r="F418" s="94"/>
    </row>
    <row r="419" spans="1:23" ht="15.75" customHeight="1">
      <c r="B419" s="94"/>
      <c r="C419" s="112"/>
      <c r="D419" s="112"/>
      <c r="E419" s="94"/>
      <c r="F419" s="94"/>
    </row>
    <row r="420" spans="1:23" ht="15.75" customHeight="1">
      <c r="B420" s="97" t="s">
        <v>459</v>
      </c>
      <c r="C420" s="112"/>
      <c r="D420" s="112"/>
      <c r="E420" s="96"/>
      <c r="F420" s="94"/>
    </row>
    <row r="421" spans="1:23" ht="15.75" customHeight="1">
      <c r="A421" s="93"/>
      <c r="B421" s="96" t="s">
        <v>326</v>
      </c>
      <c r="C421" s="99" t="s">
        <v>4</v>
      </c>
      <c r="D421" s="99" t="s">
        <v>5</v>
      </c>
      <c r="E421" s="94"/>
      <c r="F421" s="96"/>
      <c r="G421" s="93"/>
      <c r="H421" s="93"/>
      <c r="I421" s="93"/>
      <c r="J421" s="93"/>
      <c r="K421" s="93"/>
      <c r="L421" s="93"/>
      <c r="M421" s="93"/>
      <c r="N421" s="93"/>
      <c r="O421" s="93"/>
      <c r="P421" s="93"/>
      <c r="Q421" s="93"/>
      <c r="R421" s="93"/>
      <c r="S421" s="93"/>
      <c r="T421" s="93"/>
      <c r="U421" s="93"/>
      <c r="V421" s="93"/>
      <c r="W421" s="93"/>
    </row>
    <row r="422" spans="1:23" ht="15.75" customHeight="1">
      <c r="B422" s="97" t="s">
        <v>460</v>
      </c>
      <c r="C422" s="114">
        <v>24261642.879999999</v>
      </c>
      <c r="D422" s="103">
        <v>13708642.060000001</v>
      </c>
      <c r="E422" s="94"/>
      <c r="F422" s="94"/>
    </row>
    <row r="423" spans="1:23" ht="15.75" customHeight="1">
      <c r="B423" s="97" t="s">
        <v>461</v>
      </c>
      <c r="C423" s="114">
        <v>2013147.34</v>
      </c>
      <c r="D423" s="103">
        <v>2619871.61</v>
      </c>
      <c r="E423" s="94"/>
      <c r="F423" s="94"/>
    </row>
    <row r="424" spans="1:23" ht="15.75" customHeight="1">
      <c r="B424" s="97" t="s">
        <v>462</v>
      </c>
      <c r="C424" s="118">
        <v>810617.44</v>
      </c>
      <c r="D424" s="119">
        <v>910616.44</v>
      </c>
      <c r="E424" s="94"/>
      <c r="F424" s="94"/>
    </row>
    <row r="425" spans="1:23" ht="15.75" customHeight="1">
      <c r="B425" s="97" t="s">
        <v>463</v>
      </c>
      <c r="C425" s="118">
        <v>225380.17</v>
      </c>
      <c r="D425" s="119">
        <v>1657717.5</v>
      </c>
      <c r="E425" s="94"/>
      <c r="F425" s="94"/>
    </row>
    <row r="426" spans="1:23" ht="15.75" customHeight="1">
      <c r="B426" s="97" t="s">
        <v>464</v>
      </c>
      <c r="C426" s="118">
        <v>2415620.85</v>
      </c>
      <c r="D426" s="119">
        <v>2382904.65</v>
      </c>
      <c r="E426" s="94"/>
      <c r="F426" s="94"/>
    </row>
    <row r="427" spans="1:23" ht="15.75" customHeight="1">
      <c r="B427" s="97" t="s">
        <v>465</v>
      </c>
      <c r="C427" s="118">
        <v>485369.67</v>
      </c>
      <c r="D427" s="119">
        <v>189937.35</v>
      </c>
      <c r="E427" s="94"/>
      <c r="F427" s="94"/>
    </row>
    <row r="428" spans="1:23" ht="15.75" customHeight="1">
      <c r="B428" s="97" t="s">
        <v>466</v>
      </c>
      <c r="C428" s="118">
        <v>494909.89</v>
      </c>
      <c r="D428" s="119">
        <v>452331.89</v>
      </c>
      <c r="E428" s="94"/>
      <c r="F428" s="94"/>
    </row>
    <row r="429" spans="1:23" ht="15.75" customHeight="1">
      <c r="B429" s="97" t="s">
        <v>467</v>
      </c>
      <c r="C429" s="118">
        <v>3667369.08</v>
      </c>
      <c r="D429" s="119">
        <v>3651341.27</v>
      </c>
      <c r="E429" s="94"/>
      <c r="F429" s="94"/>
    </row>
    <row r="430" spans="1:23" ht="15.75" customHeight="1">
      <c r="B430" s="97" t="s">
        <v>468</v>
      </c>
      <c r="C430" s="118">
        <v>1753701.89</v>
      </c>
      <c r="D430" s="119">
        <v>1765713.3</v>
      </c>
      <c r="E430" s="94"/>
      <c r="F430" s="94"/>
    </row>
    <row r="431" spans="1:23" ht="15.75" customHeight="1">
      <c r="B431" s="97" t="s">
        <v>469</v>
      </c>
      <c r="C431" s="118">
        <v>87091.34</v>
      </c>
      <c r="D431" s="119">
        <v>77616.53</v>
      </c>
      <c r="E431" s="94"/>
      <c r="F431" s="94"/>
    </row>
    <row r="432" spans="1:23" ht="15.75" customHeight="1">
      <c r="B432" s="97" t="s">
        <v>470</v>
      </c>
      <c r="C432" s="118">
        <v>650233.15</v>
      </c>
      <c r="D432" s="119">
        <v>524911.1</v>
      </c>
      <c r="E432" s="94"/>
      <c r="F432" s="94"/>
    </row>
    <row r="433" spans="1:6" ht="15.75" customHeight="1">
      <c r="B433" s="94" t="s">
        <v>471</v>
      </c>
      <c r="C433" s="118">
        <v>7089921.6799999997</v>
      </c>
      <c r="D433" s="119">
        <v>152635.29</v>
      </c>
      <c r="F433" s="94"/>
    </row>
    <row r="434" spans="1:6" ht="15.75" customHeight="1">
      <c r="B434" s="94" t="s">
        <v>472</v>
      </c>
      <c r="C434" s="118">
        <v>545315.76</v>
      </c>
      <c r="D434" s="119">
        <v>545315.76</v>
      </c>
      <c r="E434" s="94"/>
      <c r="F434" s="94"/>
    </row>
    <row r="435" spans="1:6" ht="15.75" customHeight="1">
      <c r="B435" s="94" t="s">
        <v>473</v>
      </c>
      <c r="C435" s="107">
        <v>0</v>
      </c>
      <c r="D435" s="100">
        <v>203563.75</v>
      </c>
      <c r="E435" s="94"/>
      <c r="F435" s="94"/>
    </row>
    <row r="436" spans="1:6" ht="15.75" customHeight="1">
      <c r="B436" s="96" t="s">
        <v>474</v>
      </c>
      <c r="C436" s="101">
        <f>SUM(C422:C435)</f>
        <v>44500321.140000008</v>
      </c>
      <c r="D436" s="101">
        <f>SUM(D422:D435)</f>
        <v>28843118.500000004</v>
      </c>
      <c r="E436" s="94"/>
      <c r="F436" s="94"/>
    </row>
    <row r="437" spans="1:6" ht="15.75" customHeight="1">
      <c r="B437" s="94"/>
      <c r="C437" s="100"/>
      <c r="D437" s="100"/>
      <c r="E437" s="94"/>
      <c r="F437" s="94"/>
    </row>
    <row r="440" spans="1:6" ht="15.75" customHeight="1">
      <c r="A440" s="290" t="s">
        <v>475</v>
      </c>
      <c r="B440" s="274"/>
      <c r="C440" s="274"/>
      <c r="D440" s="274"/>
      <c r="F440" s="94"/>
    </row>
    <row r="441" spans="1:6" ht="15.75" customHeight="1">
      <c r="A441" s="274"/>
      <c r="B441" s="274"/>
      <c r="C441" s="274"/>
      <c r="D441" s="274"/>
      <c r="F441" s="94"/>
    </row>
    <row r="442" spans="1:6" ht="45.75" customHeight="1">
      <c r="A442" s="274"/>
      <c r="B442" s="274"/>
      <c r="C442" s="274"/>
      <c r="D442" s="274"/>
      <c r="F442" s="94"/>
    </row>
    <row r="443" spans="1:6" ht="15.75" customHeight="1">
      <c r="B443" s="94"/>
      <c r="C443" s="112"/>
      <c r="D443" s="112"/>
      <c r="F443" s="94"/>
    </row>
    <row r="444" spans="1:6" ht="15.75" customHeight="1">
      <c r="B444" s="97" t="s">
        <v>476</v>
      </c>
      <c r="C444" s="112"/>
      <c r="D444" s="112"/>
      <c r="F444" s="94"/>
    </row>
    <row r="445" spans="1:6" ht="15.75" customHeight="1">
      <c r="B445" s="96" t="s">
        <v>477</v>
      </c>
      <c r="C445" s="99" t="s">
        <v>4</v>
      </c>
      <c r="D445" s="99" t="s">
        <v>5</v>
      </c>
      <c r="F445" s="94"/>
    </row>
    <row r="446" spans="1:6" ht="15.75" customHeight="1">
      <c r="B446" s="94" t="s">
        <v>478</v>
      </c>
      <c r="C446" s="111">
        <v>1841837.1</v>
      </c>
      <c r="D446" s="112">
        <v>1841837.1</v>
      </c>
      <c r="F446" s="94"/>
    </row>
    <row r="447" spans="1:6" ht="15.75" customHeight="1">
      <c r="B447" s="94" t="s">
        <v>479</v>
      </c>
      <c r="C447" s="111">
        <v>16072.44</v>
      </c>
      <c r="D447" s="112">
        <v>16072.44</v>
      </c>
      <c r="F447" s="94"/>
    </row>
    <row r="448" spans="1:6" ht="15.75" customHeight="1">
      <c r="B448" s="94" t="s">
        <v>480</v>
      </c>
      <c r="C448" s="111">
        <v>1617346.6</v>
      </c>
      <c r="D448" s="112">
        <v>1617346.6</v>
      </c>
      <c r="F448" s="94"/>
    </row>
    <row r="449" spans="1:23" ht="15.75" customHeight="1">
      <c r="B449" s="96" t="s">
        <v>324</v>
      </c>
      <c r="C449" s="136">
        <f>SUM(C446:C448)</f>
        <v>3475256.14</v>
      </c>
      <c r="D449" s="136">
        <f>SUM(D446:D448)</f>
        <v>3475256.14</v>
      </c>
      <c r="F449" s="94"/>
    </row>
    <row r="450" spans="1:23" ht="15.75" customHeight="1">
      <c r="B450" s="94"/>
      <c r="C450" s="112"/>
      <c r="D450" s="112"/>
      <c r="F450" s="94"/>
    </row>
    <row r="451" spans="1:23" ht="15.75" customHeight="1">
      <c r="B451" s="94"/>
      <c r="C451" s="112"/>
      <c r="D451" s="112"/>
      <c r="E451" s="85"/>
      <c r="F451" s="94"/>
    </row>
    <row r="452" spans="1:23" ht="125.25" customHeight="1">
      <c r="B452" s="284" t="s">
        <v>481</v>
      </c>
      <c r="C452" s="274"/>
      <c r="D452" s="274"/>
      <c r="E452" s="94"/>
      <c r="F452" s="94"/>
    </row>
    <row r="453" spans="1:23" ht="15.75" customHeight="1">
      <c r="B453" s="97" t="s">
        <v>482</v>
      </c>
      <c r="C453" s="112"/>
      <c r="D453" s="112"/>
      <c r="E453" s="96"/>
      <c r="F453" s="94"/>
    </row>
    <row r="454" spans="1:23" ht="15.75" customHeight="1">
      <c r="A454" s="93"/>
      <c r="B454" s="96" t="s">
        <v>326</v>
      </c>
      <c r="C454" s="99" t="s">
        <v>4</v>
      </c>
      <c r="D454" s="99" t="s">
        <v>5</v>
      </c>
      <c r="E454" s="94"/>
      <c r="F454" s="96"/>
      <c r="G454" s="93"/>
      <c r="H454" s="93"/>
      <c r="I454" s="93"/>
      <c r="J454" s="93"/>
      <c r="K454" s="93"/>
      <c r="L454" s="93"/>
      <c r="M454" s="93"/>
      <c r="N454" s="93"/>
      <c r="O454" s="93"/>
      <c r="P454" s="93"/>
      <c r="Q454" s="93"/>
      <c r="R454" s="93"/>
      <c r="S454" s="93"/>
      <c r="T454" s="93"/>
      <c r="U454" s="93"/>
      <c r="V454" s="93"/>
      <c r="W454" s="93"/>
    </row>
    <row r="455" spans="1:23" ht="15.75" customHeight="1">
      <c r="B455" s="94" t="s">
        <v>483</v>
      </c>
      <c r="C455" s="107">
        <v>30223866.280000001</v>
      </c>
      <c r="D455" s="100">
        <v>23957824.5</v>
      </c>
      <c r="E455" s="94"/>
      <c r="F455" s="94"/>
    </row>
    <row r="456" spans="1:23" ht="15.75" customHeight="1">
      <c r="B456" s="97" t="s">
        <v>484</v>
      </c>
      <c r="C456" s="107">
        <v>10241529.800000001</v>
      </c>
      <c r="D456" s="100">
        <v>10232743.5</v>
      </c>
      <c r="E456" s="94"/>
      <c r="F456" s="94"/>
    </row>
    <row r="457" spans="1:23" ht="15.75" customHeight="1">
      <c r="B457" s="94" t="s">
        <v>485</v>
      </c>
      <c r="C457" s="107">
        <v>310723.48</v>
      </c>
      <c r="D457" s="100">
        <v>310723.48</v>
      </c>
      <c r="E457" s="94"/>
      <c r="F457" s="94"/>
    </row>
    <row r="458" spans="1:23" ht="15.75" customHeight="1">
      <c r="B458" s="94" t="s">
        <v>486</v>
      </c>
      <c r="C458" s="107">
        <v>52427041.57</v>
      </c>
      <c r="D458" s="100">
        <v>-4174775.6</v>
      </c>
      <c r="E458" s="94"/>
      <c r="F458" s="94"/>
    </row>
    <row r="459" spans="1:23" ht="15.75" customHeight="1">
      <c r="B459" s="94" t="s">
        <v>487</v>
      </c>
      <c r="C459" s="107">
        <v>1218523.95</v>
      </c>
      <c r="D459" s="100">
        <v>1218523.95</v>
      </c>
      <c r="E459" s="94"/>
      <c r="F459" s="94"/>
    </row>
    <row r="460" spans="1:23" ht="15.75" customHeight="1">
      <c r="B460" s="94" t="s">
        <v>488</v>
      </c>
      <c r="C460" s="107">
        <v>69462154.269999996</v>
      </c>
      <c r="D460" s="100">
        <v>69462154.569999993</v>
      </c>
      <c r="E460" s="94"/>
      <c r="F460" s="94"/>
    </row>
    <row r="461" spans="1:23" ht="15.75" customHeight="1">
      <c r="B461" s="94" t="s">
        <v>489</v>
      </c>
      <c r="C461" s="107">
        <v>365831846.98000002</v>
      </c>
      <c r="D461" s="100">
        <v>356137666.11000001</v>
      </c>
      <c r="E461" s="94"/>
      <c r="F461" s="94"/>
    </row>
    <row r="462" spans="1:23" ht="15.75" customHeight="1">
      <c r="B462" s="97" t="s">
        <v>490</v>
      </c>
      <c r="C462" s="107">
        <v>28736743.550000001</v>
      </c>
      <c r="D462" s="100">
        <v>28734148.719999999</v>
      </c>
      <c r="E462" s="94"/>
      <c r="F462" s="94"/>
    </row>
    <row r="463" spans="1:23" ht="15.75" customHeight="1">
      <c r="B463" s="97" t="s">
        <v>491</v>
      </c>
      <c r="C463" s="107">
        <v>6459893.8600000003</v>
      </c>
      <c r="D463" s="100">
        <v>6116006.9299999997</v>
      </c>
      <c r="E463" s="94"/>
      <c r="F463" s="94"/>
    </row>
    <row r="464" spans="1:23" ht="15.75" customHeight="1">
      <c r="B464" s="96" t="s">
        <v>324</v>
      </c>
      <c r="C464" s="101">
        <f>SUM(C455:C463)</f>
        <v>564912323.74000001</v>
      </c>
      <c r="D464" s="101">
        <f>SUM(D455:D463)</f>
        <v>491995016.16000003</v>
      </c>
      <c r="E464" s="94"/>
      <c r="F464" s="94"/>
    </row>
    <row r="465" spans="1:23" ht="15.75" customHeight="1">
      <c r="B465" s="96"/>
      <c r="C465" s="102"/>
      <c r="D465" s="102"/>
      <c r="E465" s="94"/>
      <c r="F465" s="94"/>
    </row>
    <row r="466" spans="1:23" ht="15.75" customHeight="1">
      <c r="B466" s="94"/>
      <c r="C466" s="112"/>
      <c r="D466" s="112"/>
      <c r="E466" s="94"/>
      <c r="F466" s="94"/>
    </row>
    <row r="467" spans="1:23" ht="30.75" customHeight="1">
      <c r="B467" s="284" t="s">
        <v>492</v>
      </c>
      <c r="C467" s="274"/>
      <c r="D467" s="274"/>
      <c r="E467" s="94"/>
      <c r="F467" s="94"/>
    </row>
    <row r="468" spans="1:23" ht="15.75" customHeight="1">
      <c r="B468" s="97" t="s">
        <v>493</v>
      </c>
      <c r="C468" s="112"/>
      <c r="D468" s="112"/>
      <c r="E468" s="96"/>
      <c r="F468" s="94"/>
    </row>
    <row r="469" spans="1:23" ht="15.75" customHeight="1">
      <c r="A469" s="93"/>
      <c r="B469" s="96" t="s">
        <v>326</v>
      </c>
      <c r="C469" s="99" t="s">
        <v>4</v>
      </c>
      <c r="D469" s="99" t="s">
        <v>5</v>
      </c>
      <c r="E469" s="94"/>
      <c r="F469" s="96"/>
      <c r="G469" s="93"/>
      <c r="H469" s="93"/>
      <c r="I469" s="93"/>
      <c r="J469" s="93"/>
      <c r="K469" s="93"/>
      <c r="L469" s="93"/>
      <c r="M469" s="93"/>
      <c r="N469" s="93"/>
      <c r="O469" s="93"/>
      <c r="P469" s="93"/>
      <c r="Q469" s="93"/>
      <c r="R469" s="93"/>
      <c r="S469" s="93"/>
      <c r="T469" s="93"/>
      <c r="U469" s="93"/>
      <c r="V469" s="93"/>
      <c r="W469" s="93"/>
    </row>
    <row r="471" spans="1:23" ht="15.75" customHeight="1">
      <c r="B471" s="137" t="s">
        <v>494</v>
      </c>
      <c r="C471" s="118">
        <v>7988469.5889999997</v>
      </c>
      <c r="D471" s="119">
        <v>8978958.9600000009</v>
      </c>
      <c r="E471" s="94"/>
      <c r="F471" s="94"/>
    </row>
    <row r="472" spans="1:23" ht="15.75" customHeight="1">
      <c r="B472" s="137" t="s">
        <v>495</v>
      </c>
      <c r="C472" s="118">
        <v>0</v>
      </c>
      <c r="D472" s="119">
        <v>2594.83</v>
      </c>
      <c r="E472" s="94"/>
      <c r="F472" s="94"/>
    </row>
    <row r="473" spans="1:23" ht="15.75" customHeight="1">
      <c r="B473" s="137" t="s">
        <v>496</v>
      </c>
      <c r="C473" s="118">
        <v>779551</v>
      </c>
      <c r="D473" s="119">
        <v>752405</v>
      </c>
      <c r="E473" s="94"/>
      <c r="F473" s="94"/>
    </row>
    <row r="474" spans="1:23" ht="15.75" customHeight="1">
      <c r="B474" s="138" t="s">
        <v>497</v>
      </c>
      <c r="C474" s="118">
        <v>123420126.55</v>
      </c>
      <c r="D474" s="119">
        <v>121027938.41</v>
      </c>
      <c r="E474" s="94"/>
      <c r="F474" s="94"/>
    </row>
    <row r="475" spans="1:23" ht="15.75" customHeight="1">
      <c r="B475" s="138" t="s">
        <v>498</v>
      </c>
      <c r="C475" s="118">
        <v>379996.42</v>
      </c>
      <c r="D475" s="119">
        <v>208989.74</v>
      </c>
      <c r="E475" s="94"/>
      <c r="F475" s="94"/>
    </row>
    <row r="476" spans="1:23">
      <c r="B476" s="138" t="s">
        <v>499</v>
      </c>
      <c r="C476" s="118">
        <v>1910861704.3800001</v>
      </c>
      <c r="D476" s="119">
        <v>1597957286.3099999</v>
      </c>
    </row>
    <row r="477" spans="1:23" ht="15.75" customHeight="1">
      <c r="B477" s="137" t="s">
        <v>500</v>
      </c>
      <c r="C477" s="118">
        <v>3263019.37</v>
      </c>
      <c r="D477" s="119">
        <v>887964.21</v>
      </c>
    </row>
    <row r="478" spans="1:23" ht="15.75" customHeight="1">
      <c r="B478" s="94" t="s">
        <v>501</v>
      </c>
      <c r="C478" s="118">
        <v>0</v>
      </c>
      <c r="D478" s="119">
        <v>4500</v>
      </c>
    </row>
    <row r="479" spans="1:23" ht="15.75" customHeight="1">
      <c r="B479" s="97" t="s">
        <v>502</v>
      </c>
      <c r="C479" s="118">
        <v>0</v>
      </c>
      <c r="D479" s="119">
        <v>90150</v>
      </c>
    </row>
    <row r="480" spans="1:23" ht="15.75" customHeight="1">
      <c r="B480" s="96" t="s">
        <v>324</v>
      </c>
      <c r="C480" s="101">
        <f>SUM(C471:C479)</f>
        <v>2046692867.309</v>
      </c>
      <c r="D480" s="101">
        <f>SUM(D471:D479)</f>
        <v>1729910787.46</v>
      </c>
      <c r="E480" s="94"/>
      <c r="F480" s="94"/>
    </row>
    <row r="481" spans="2:6" ht="15.75" customHeight="1">
      <c r="B481" s="96"/>
      <c r="C481" s="100"/>
      <c r="D481" s="100"/>
      <c r="E481" s="94"/>
      <c r="F481" s="94"/>
    </row>
    <row r="482" spans="2:6" ht="15.75" customHeight="1">
      <c r="B482" s="94"/>
      <c r="C482" s="112"/>
      <c r="D482" s="112"/>
      <c r="E482" s="94"/>
      <c r="F482" s="94"/>
    </row>
    <row r="483" spans="2:6" ht="15.75" customHeight="1">
      <c r="B483" s="94"/>
      <c r="C483" s="112"/>
      <c r="D483" s="112"/>
      <c r="E483" s="94"/>
      <c r="F483" s="94"/>
    </row>
    <row r="484" spans="2:6" ht="15.75" customHeight="1">
      <c r="B484" s="96" t="s">
        <v>503</v>
      </c>
      <c r="C484" s="112"/>
      <c r="D484" s="112"/>
      <c r="E484" s="94"/>
      <c r="F484" s="94"/>
    </row>
    <row r="485" spans="2:6" ht="15.75" customHeight="1">
      <c r="B485" s="94" t="s">
        <v>504</v>
      </c>
      <c r="C485" s="112"/>
      <c r="D485" s="112"/>
      <c r="E485" s="94"/>
      <c r="F485" s="94"/>
    </row>
    <row r="486" spans="2:6" ht="15.75" customHeight="1">
      <c r="B486" s="97" t="s">
        <v>505</v>
      </c>
      <c r="C486" s="112"/>
      <c r="D486" s="112"/>
      <c r="E486" s="94"/>
      <c r="F486" s="94"/>
    </row>
    <row r="487" spans="2:6" ht="15.75" customHeight="1">
      <c r="B487" s="96"/>
      <c r="C487" s="139"/>
      <c r="D487" s="139"/>
      <c r="E487" s="94"/>
      <c r="F487" s="94"/>
    </row>
    <row r="488" spans="2:6" ht="15.75" customHeight="1">
      <c r="B488" s="96" t="s">
        <v>326</v>
      </c>
      <c r="C488" s="99" t="s">
        <v>4</v>
      </c>
      <c r="D488" s="99" t="s">
        <v>5</v>
      </c>
      <c r="E488" s="94"/>
      <c r="F488" s="94"/>
    </row>
    <row r="489" spans="2:6" ht="15.75" customHeight="1">
      <c r="B489" s="94" t="s">
        <v>491</v>
      </c>
      <c r="C489" s="107">
        <v>32925794.98</v>
      </c>
      <c r="D489" s="100">
        <v>32360794.98</v>
      </c>
      <c r="E489" s="94"/>
      <c r="F489" s="94"/>
    </row>
    <row r="490" spans="2:6" ht="15.75" customHeight="1">
      <c r="B490" s="97" t="s">
        <v>506</v>
      </c>
      <c r="C490" s="107">
        <v>32647718.57</v>
      </c>
      <c r="D490" s="100">
        <v>21227775.57</v>
      </c>
      <c r="E490" s="94"/>
      <c r="F490" s="94"/>
    </row>
    <row r="491" spans="2:6" ht="15.75" customHeight="1">
      <c r="B491" s="94" t="s">
        <v>507</v>
      </c>
      <c r="C491" s="107">
        <v>5998928.1100000003</v>
      </c>
      <c r="D491" s="100">
        <v>5927559.04</v>
      </c>
      <c r="E491" s="94"/>
      <c r="F491" s="94"/>
    </row>
    <row r="492" spans="2:6" ht="15.75" customHeight="1">
      <c r="B492" s="96" t="s">
        <v>324</v>
      </c>
      <c r="C492" s="101">
        <f>SUM(C489:C491)</f>
        <v>71572441.659999996</v>
      </c>
      <c r="D492" s="101">
        <f>SUM(D489:D491)</f>
        <v>59516129.589999996</v>
      </c>
      <c r="E492" s="94"/>
      <c r="F492" s="94"/>
    </row>
    <row r="493" spans="2:6" ht="15.75" customHeight="1">
      <c r="B493" s="94"/>
      <c r="C493" s="112"/>
      <c r="D493" s="112"/>
      <c r="E493" s="94"/>
      <c r="F493" s="94"/>
    </row>
    <row r="494" spans="2:6" ht="15.75" customHeight="1">
      <c r="B494" s="94"/>
      <c r="C494" s="112"/>
      <c r="D494" s="112"/>
      <c r="E494" s="94"/>
      <c r="F494" s="94"/>
    </row>
    <row r="495" spans="2:6" ht="15.75" customHeight="1">
      <c r="B495" s="94"/>
      <c r="C495" s="100"/>
      <c r="D495" s="100"/>
      <c r="E495" s="85"/>
      <c r="F495" s="94"/>
    </row>
    <row r="496" spans="2:6" ht="96.75" customHeight="1">
      <c r="B496" s="284" t="s">
        <v>508</v>
      </c>
      <c r="C496" s="274"/>
      <c r="D496" s="274"/>
      <c r="E496" s="94"/>
      <c r="F496" s="94"/>
    </row>
    <row r="497" spans="1:23" ht="15.75" customHeight="1">
      <c r="B497" s="274"/>
      <c r="C497" s="274"/>
      <c r="D497" s="274"/>
      <c r="E497" s="94"/>
      <c r="F497" s="94"/>
    </row>
    <row r="498" spans="1:23" ht="15.75" customHeight="1">
      <c r="B498" s="97" t="s">
        <v>509</v>
      </c>
      <c r="C498" s="112"/>
      <c r="D498" s="112"/>
      <c r="E498" s="96"/>
      <c r="F498" s="94"/>
    </row>
    <row r="499" spans="1:23" ht="15.75" customHeight="1">
      <c r="A499" s="93"/>
      <c r="B499" s="96" t="s">
        <v>326</v>
      </c>
      <c r="C499" s="99" t="s">
        <v>4</v>
      </c>
      <c r="D499" s="99" t="s">
        <v>5</v>
      </c>
      <c r="E499" s="94"/>
      <c r="F499" s="96"/>
      <c r="G499" s="93"/>
      <c r="H499" s="93"/>
      <c r="I499" s="93"/>
      <c r="J499" s="93"/>
      <c r="K499" s="93"/>
      <c r="L499" s="93"/>
      <c r="M499" s="93"/>
      <c r="N499" s="93"/>
      <c r="O499" s="93"/>
      <c r="P499" s="93"/>
      <c r="Q499" s="93"/>
      <c r="R499" s="93"/>
      <c r="S499" s="93"/>
      <c r="T499" s="93"/>
      <c r="U499" s="93"/>
      <c r="V499" s="93"/>
      <c r="W499" s="93"/>
    </row>
    <row r="500" spans="1:23" ht="15.75" customHeight="1">
      <c r="B500" s="97" t="s">
        <v>510</v>
      </c>
      <c r="C500" s="107">
        <v>5675639.75</v>
      </c>
      <c r="D500" s="100">
        <v>5675639.75</v>
      </c>
      <c r="E500" s="94"/>
      <c r="F500" s="94"/>
    </row>
    <row r="501" spans="1:23" ht="15.75" customHeight="1">
      <c r="B501" s="97" t="s">
        <v>511</v>
      </c>
      <c r="C501" s="107">
        <v>943.55</v>
      </c>
      <c r="D501" s="100">
        <v>943.55</v>
      </c>
      <c r="E501" s="94"/>
      <c r="F501" s="94"/>
    </row>
    <row r="502" spans="1:23" ht="15.75" customHeight="1">
      <c r="B502" s="97" t="s">
        <v>512</v>
      </c>
      <c r="C502" s="107">
        <v>13489.5</v>
      </c>
      <c r="D502" s="100">
        <v>13489.5</v>
      </c>
      <c r="E502" s="94"/>
      <c r="F502" s="94"/>
    </row>
    <row r="503" spans="1:23" ht="15.75" customHeight="1">
      <c r="B503" s="97" t="s">
        <v>513</v>
      </c>
      <c r="C503" s="107">
        <v>5247722.18</v>
      </c>
      <c r="D503" s="100">
        <v>5247722.18</v>
      </c>
      <c r="E503" s="94"/>
      <c r="F503" s="94"/>
    </row>
    <row r="504" spans="1:23" ht="15.75" customHeight="1">
      <c r="B504" s="97" t="s">
        <v>514</v>
      </c>
      <c r="C504" s="107">
        <v>11072095.84</v>
      </c>
      <c r="D504" s="100">
        <v>11072095.84</v>
      </c>
      <c r="E504" s="94"/>
      <c r="F504" s="94"/>
    </row>
    <row r="505" spans="1:23" ht="15.75" customHeight="1">
      <c r="B505" s="97" t="s">
        <v>515</v>
      </c>
      <c r="C505" s="107">
        <v>3700559.66</v>
      </c>
      <c r="D505" s="100">
        <v>3700559.66</v>
      </c>
      <c r="E505" s="94"/>
      <c r="F505" s="94"/>
    </row>
    <row r="506" spans="1:23" ht="15.75" customHeight="1">
      <c r="B506" s="97" t="s">
        <v>516</v>
      </c>
      <c r="C506" s="107">
        <v>163484832.81999999</v>
      </c>
      <c r="D506" s="100">
        <v>163484832.81999999</v>
      </c>
      <c r="E506" s="94"/>
      <c r="F506" s="94"/>
    </row>
    <row r="507" spans="1:23" ht="15.75" customHeight="1">
      <c r="B507" s="97" t="s">
        <v>517</v>
      </c>
      <c r="C507" s="107">
        <v>1556223.29</v>
      </c>
      <c r="D507" s="100">
        <v>1556223.29</v>
      </c>
      <c r="E507" s="94"/>
      <c r="F507" s="94"/>
    </row>
    <row r="508" spans="1:23" ht="15.75" customHeight="1">
      <c r="B508" s="97" t="s">
        <v>518</v>
      </c>
      <c r="C508" s="107">
        <v>2285820.62</v>
      </c>
      <c r="D508" s="100">
        <v>2285820.62</v>
      </c>
      <c r="E508" s="94"/>
      <c r="F508" s="94"/>
    </row>
    <row r="509" spans="1:23" ht="15.75" customHeight="1">
      <c r="B509" s="97" t="s">
        <v>519</v>
      </c>
      <c r="C509" s="118">
        <v>3587099555.4299998</v>
      </c>
      <c r="D509" s="100">
        <v>2318032341.9400001</v>
      </c>
      <c r="E509" s="94"/>
      <c r="F509" s="94"/>
    </row>
    <row r="510" spans="1:23" ht="15.75" customHeight="1">
      <c r="B510" s="94" t="s">
        <v>520</v>
      </c>
      <c r="C510" s="118">
        <v>804550.65</v>
      </c>
      <c r="D510" s="100">
        <v>780550.65</v>
      </c>
      <c r="E510" s="94"/>
      <c r="F510" s="94"/>
    </row>
    <row r="511" spans="1:23" ht="15.75" customHeight="1">
      <c r="B511" s="94" t="s">
        <v>521</v>
      </c>
      <c r="C511" s="118">
        <v>98889870.359999999</v>
      </c>
      <c r="D511" s="100">
        <v>97578486.599999994</v>
      </c>
      <c r="E511" s="94"/>
      <c r="F511" s="94"/>
    </row>
    <row r="512" spans="1:23" ht="15.75" customHeight="1">
      <c r="B512" s="94" t="s">
        <v>522</v>
      </c>
      <c r="C512" s="118">
        <v>32486.83</v>
      </c>
      <c r="D512" s="100">
        <v>20894.5</v>
      </c>
      <c r="E512" s="94"/>
      <c r="F512" s="94"/>
    </row>
    <row r="513" spans="2:6" ht="15.75" customHeight="1">
      <c r="B513" s="94" t="s">
        <v>523</v>
      </c>
      <c r="C513" s="118">
        <v>117971430.62</v>
      </c>
      <c r="D513" s="100">
        <v>84827435.219999999</v>
      </c>
      <c r="E513" s="94"/>
      <c r="F513" s="94"/>
    </row>
    <row r="514" spans="2:6" ht="15.75" customHeight="1">
      <c r="B514" s="96" t="s">
        <v>324</v>
      </c>
      <c r="C514" s="101">
        <f>SUM(C500:C513)</f>
        <v>3997835221.0999999</v>
      </c>
      <c r="D514" s="101">
        <f>SUM(D500:D513)</f>
        <v>2694277036.1199999</v>
      </c>
      <c r="E514" s="94"/>
      <c r="F514" s="94"/>
    </row>
    <row r="515" spans="2:6" ht="15.75" customHeight="1">
      <c r="B515" s="94"/>
      <c r="C515" s="112"/>
      <c r="D515" s="112"/>
      <c r="E515" s="85"/>
      <c r="F515" s="94"/>
    </row>
    <row r="516" spans="2:6" ht="15.75" customHeight="1">
      <c r="B516" s="94"/>
      <c r="C516" s="112"/>
      <c r="D516" s="112"/>
      <c r="E516" s="85"/>
      <c r="F516" s="94"/>
    </row>
    <row r="517" spans="2:6" ht="15" customHeight="1">
      <c r="B517" s="85" t="s">
        <v>524</v>
      </c>
      <c r="C517" s="85"/>
      <c r="D517" s="85"/>
      <c r="E517" s="85"/>
      <c r="F517" s="94"/>
    </row>
    <row r="518" spans="2:6" ht="189.75" customHeight="1">
      <c r="B518" s="291" t="s">
        <v>525</v>
      </c>
      <c r="C518" s="274"/>
      <c r="D518" s="274"/>
      <c r="E518" s="140"/>
      <c r="F518" s="94"/>
    </row>
    <row r="519" spans="2:6" ht="15.75" hidden="1" customHeight="1">
      <c r="B519" s="140"/>
      <c r="C519" s="140"/>
      <c r="D519" s="140"/>
      <c r="E519" s="140"/>
      <c r="F519" s="94"/>
    </row>
    <row r="520" spans="2:6" ht="15.75" hidden="1" customHeight="1">
      <c r="B520" s="140"/>
      <c r="C520" s="140"/>
      <c r="D520" s="140"/>
      <c r="E520" s="140"/>
      <c r="F520" s="94"/>
    </row>
    <row r="521" spans="2:6" ht="15" hidden="1" customHeight="1">
      <c r="B521" s="85"/>
      <c r="C521" s="85"/>
      <c r="D521" s="85"/>
      <c r="E521" s="85"/>
      <c r="F521" s="94"/>
    </row>
    <row r="522" spans="2:6" ht="15" hidden="1" customHeight="1">
      <c r="B522" s="85"/>
      <c r="C522" s="85"/>
      <c r="D522" s="85"/>
      <c r="E522" s="85"/>
      <c r="F522" s="94"/>
    </row>
    <row r="523" spans="2:6" ht="15" hidden="1" customHeight="1">
      <c r="B523" s="85"/>
      <c r="C523" s="85"/>
      <c r="D523" s="85"/>
      <c r="E523" s="94"/>
      <c r="F523" s="94"/>
    </row>
    <row r="524" spans="2:6" ht="15.75" customHeight="1">
      <c r="B524" s="94"/>
      <c r="C524" s="112"/>
      <c r="D524" s="112"/>
      <c r="E524" s="94"/>
      <c r="F524" s="94"/>
    </row>
    <row r="525" spans="2:6" ht="15.75" customHeight="1">
      <c r="B525" s="93" t="s">
        <v>326</v>
      </c>
      <c r="C525" s="141" t="s">
        <v>4</v>
      </c>
      <c r="D525" s="141" t="s">
        <v>5</v>
      </c>
      <c r="F525" s="94"/>
    </row>
    <row r="526" spans="2:6" ht="15.75" customHeight="1">
      <c r="B526" s="2"/>
      <c r="C526" s="103"/>
      <c r="D526" s="103"/>
      <c r="F526" s="94"/>
    </row>
    <row r="527" spans="2:6" ht="15.75" customHeight="1">
      <c r="B527" s="2" t="s">
        <v>526</v>
      </c>
      <c r="C527" s="114">
        <v>479700693.08999997</v>
      </c>
      <c r="D527" s="103">
        <v>479700693</v>
      </c>
      <c r="F527" s="97"/>
    </row>
    <row r="528" spans="2:6" ht="15.75" customHeight="1">
      <c r="B528" s="142" t="s">
        <v>527</v>
      </c>
      <c r="C528" s="200">
        <v>23434202.539999999</v>
      </c>
      <c r="D528" s="103">
        <v>18761072.050000001</v>
      </c>
      <c r="F528" s="97"/>
    </row>
    <row r="529" spans="2:6" ht="15.75" customHeight="1">
      <c r="B529" s="142" t="s">
        <v>528</v>
      </c>
      <c r="C529" s="200">
        <v>52021377.259999998</v>
      </c>
      <c r="D529" s="103">
        <v>52021377.259999998</v>
      </c>
      <c r="F529" s="97"/>
    </row>
    <row r="530" spans="2:6" ht="15.75" customHeight="1">
      <c r="B530" s="142" t="s">
        <v>529</v>
      </c>
      <c r="C530" s="200">
        <v>272518.12</v>
      </c>
      <c r="D530" s="103">
        <v>272518.12</v>
      </c>
      <c r="F530" s="97"/>
    </row>
    <row r="531" spans="2:6" ht="15.75" customHeight="1">
      <c r="B531" s="142" t="s">
        <v>530</v>
      </c>
      <c r="C531" s="200">
        <v>184954824.02000001</v>
      </c>
      <c r="D531" s="103">
        <v>162250140.77000001</v>
      </c>
      <c r="F531" s="97"/>
    </row>
    <row r="532" spans="2:6" ht="15.75" customHeight="1">
      <c r="B532" s="142" t="s">
        <v>531</v>
      </c>
      <c r="C532" s="200">
        <v>142673361.34</v>
      </c>
      <c r="D532" s="103">
        <v>84953823.859999999</v>
      </c>
      <c r="F532" s="97"/>
    </row>
    <row r="533" spans="2:6" ht="15.75" customHeight="1">
      <c r="B533" s="2" t="s">
        <v>32</v>
      </c>
      <c r="C533" s="103">
        <v>351789642.12</v>
      </c>
      <c r="D533" s="103">
        <v>-249493184</v>
      </c>
      <c r="F533" s="97"/>
    </row>
    <row r="534" spans="2:6" ht="21" customHeight="1">
      <c r="B534" s="2" t="s">
        <v>532</v>
      </c>
      <c r="C534" s="143">
        <v>-654538409.91999996</v>
      </c>
      <c r="D534" s="143">
        <v>1417340713</v>
      </c>
      <c r="F534" s="97"/>
    </row>
    <row r="535" spans="2:6" ht="15.75" customHeight="1">
      <c r="B535" s="93" t="s">
        <v>533</v>
      </c>
      <c r="C535" s="144">
        <f>SUM(C527:C534)</f>
        <v>580308208.57000005</v>
      </c>
      <c r="D535" s="145">
        <f>SUM(D527:D534)</f>
        <v>1965807154.0599999</v>
      </c>
      <c r="F535" s="97"/>
    </row>
    <row r="536" spans="2:6" ht="15.75" customHeight="1">
      <c r="B536" s="94"/>
      <c r="C536" s="112"/>
      <c r="D536" s="112"/>
      <c r="E536" s="97"/>
      <c r="F536" s="97"/>
    </row>
    <row r="537" spans="2:6" ht="15.75" customHeight="1">
      <c r="B537" s="94"/>
      <c r="C537" s="112"/>
      <c r="E537" s="97"/>
      <c r="F537" s="97"/>
    </row>
    <row r="538" spans="2:6" ht="15.75" customHeight="1">
      <c r="B538" s="96" t="s">
        <v>43</v>
      </c>
      <c r="C538" s="112"/>
      <c r="D538" s="112"/>
      <c r="E538" s="94"/>
      <c r="F538" s="94"/>
    </row>
    <row r="539" spans="2:6" ht="15.75" customHeight="1">
      <c r="B539" s="96" t="s">
        <v>534</v>
      </c>
      <c r="C539" s="112"/>
      <c r="D539" s="112"/>
      <c r="E539" s="94"/>
      <c r="F539" s="94"/>
    </row>
    <row r="540" spans="2:6" ht="15.75" customHeight="1">
      <c r="B540" s="97" t="s">
        <v>535</v>
      </c>
      <c r="C540" s="112"/>
      <c r="D540" s="112"/>
      <c r="E540" s="94"/>
      <c r="F540" s="94"/>
    </row>
    <row r="541" spans="2:6" ht="15.75" customHeight="1">
      <c r="B541" s="96"/>
      <c r="C541" s="139"/>
      <c r="D541" s="139"/>
      <c r="E541" s="94"/>
      <c r="F541" s="94"/>
    </row>
    <row r="542" spans="2:6" ht="15.75" customHeight="1">
      <c r="B542" s="96" t="s">
        <v>326</v>
      </c>
      <c r="C542" s="99" t="s">
        <v>4</v>
      </c>
      <c r="D542" s="99" t="s">
        <v>5</v>
      </c>
      <c r="E542" s="94"/>
      <c r="F542" s="94"/>
    </row>
    <row r="543" spans="2:6" ht="15.75" customHeight="1">
      <c r="B543" s="146" t="s">
        <v>536</v>
      </c>
      <c r="C543" s="107">
        <v>5678253.71</v>
      </c>
      <c r="D543" s="100">
        <v>1044494.21</v>
      </c>
      <c r="E543" s="94"/>
      <c r="F543" s="94"/>
    </row>
    <row r="544" spans="2:6" ht="15.75" customHeight="1">
      <c r="B544" s="94" t="s">
        <v>537</v>
      </c>
      <c r="C544" s="111">
        <v>339380194.79000002</v>
      </c>
      <c r="D544" s="112">
        <v>252185287.22999999</v>
      </c>
      <c r="E544" s="94"/>
      <c r="F544" s="94"/>
    </row>
    <row r="545" spans="2:6" ht="15.75" customHeight="1">
      <c r="B545" s="94" t="s">
        <v>538</v>
      </c>
      <c r="C545" s="111">
        <v>4956.1099999999997</v>
      </c>
      <c r="D545" s="112">
        <v>12685</v>
      </c>
      <c r="E545" s="94"/>
      <c r="F545" s="94"/>
    </row>
    <row r="546" spans="2:6" ht="15.75" customHeight="1">
      <c r="B546" s="94" t="s">
        <v>539</v>
      </c>
      <c r="C546" s="111">
        <v>48482.87</v>
      </c>
      <c r="D546" s="112">
        <v>41987</v>
      </c>
      <c r="E546" s="94"/>
      <c r="F546" s="94"/>
    </row>
    <row r="547" spans="2:6" ht="15.75" customHeight="1">
      <c r="B547" s="94" t="s">
        <v>540</v>
      </c>
      <c r="C547" s="111">
        <v>344090.61</v>
      </c>
      <c r="D547" s="112">
        <v>201270</v>
      </c>
      <c r="E547" s="94"/>
      <c r="F547" s="94"/>
    </row>
    <row r="548" spans="2:6" ht="15.75" customHeight="1">
      <c r="B548" s="94" t="s">
        <v>541</v>
      </c>
      <c r="C548" s="111">
        <v>1713590.45</v>
      </c>
      <c r="D548" s="112">
        <v>0</v>
      </c>
      <c r="E548" s="94"/>
      <c r="F548" s="94"/>
    </row>
    <row r="549" spans="2:6" ht="15.75" customHeight="1">
      <c r="B549" s="94" t="s">
        <v>542</v>
      </c>
      <c r="C549" s="111">
        <v>160109.53</v>
      </c>
      <c r="D549" s="112">
        <v>171270</v>
      </c>
      <c r="E549" s="94"/>
      <c r="F549" s="94"/>
    </row>
    <row r="550" spans="2:6" ht="15.75" customHeight="1">
      <c r="B550" s="94" t="s">
        <v>543</v>
      </c>
      <c r="C550" s="111">
        <v>91762873.099999994</v>
      </c>
      <c r="D550" s="112">
        <v>111991084.40000001</v>
      </c>
      <c r="E550" s="94"/>
      <c r="F550" s="94"/>
    </row>
    <row r="551" spans="2:6" ht="15.75" customHeight="1">
      <c r="B551" s="97" t="s">
        <v>544</v>
      </c>
      <c r="C551" s="111">
        <v>750</v>
      </c>
      <c r="D551" s="111">
        <v>0</v>
      </c>
      <c r="E551" s="94"/>
      <c r="F551" s="94"/>
    </row>
    <row r="552" spans="2:6" ht="15.75" customHeight="1">
      <c r="B552" s="94" t="s">
        <v>545</v>
      </c>
      <c r="C552" s="111">
        <v>44138.59</v>
      </c>
      <c r="D552" s="112">
        <v>30805</v>
      </c>
      <c r="E552" s="94"/>
      <c r="F552" s="94"/>
    </row>
    <row r="553" spans="2:6" ht="15.75" customHeight="1">
      <c r="B553" s="97" t="s">
        <v>546</v>
      </c>
      <c r="C553" s="111">
        <v>225450</v>
      </c>
      <c r="D553" s="112">
        <v>226505</v>
      </c>
      <c r="E553" s="94"/>
      <c r="F553" s="94"/>
    </row>
    <row r="554" spans="2:6" ht="15.75" customHeight="1">
      <c r="B554" s="94" t="s">
        <v>547</v>
      </c>
      <c r="C554" s="111">
        <v>1440204.25</v>
      </c>
      <c r="D554" s="112">
        <v>189350</v>
      </c>
      <c r="E554" s="94"/>
      <c r="F554" s="94"/>
    </row>
    <row r="555" spans="2:6" ht="15.75" customHeight="1">
      <c r="B555" s="94" t="s">
        <v>548</v>
      </c>
      <c r="C555" s="111">
        <v>17249.3</v>
      </c>
      <c r="D555" s="112">
        <v>2800</v>
      </c>
      <c r="E555" s="94"/>
      <c r="F555" s="94"/>
    </row>
    <row r="556" spans="2:6" ht="15.75" customHeight="1">
      <c r="B556" s="94" t="s">
        <v>549</v>
      </c>
      <c r="C556" s="111">
        <v>1903603.23</v>
      </c>
      <c r="D556" s="112">
        <v>1978880</v>
      </c>
      <c r="E556" s="94"/>
      <c r="F556" s="94"/>
    </row>
    <row r="557" spans="2:6" ht="15.75" customHeight="1">
      <c r="B557" s="94" t="s">
        <v>550</v>
      </c>
      <c r="C557" s="111">
        <v>114530.81</v>
      </c>
      <c r="D557" s="112">
        <v>14430</v>
      </c>
      <c r="E557" s="94"/>
      <c r="F557" s="94"/>
    </row>
    <row r="558" spans="2:6" ht="15.75" customHeight="1">
      <c r="B558" s="94" t="s">
        <v>551</v>
      </c>
      <c r="C558" s="111">
        <v>10000</v>
      </c>
      <c r="D558" s="112">
        <v>1496</v>
      </c>
      <c r="E558" s="94"/>
      <c r="F558" s="94"/>
    </row>
    <row r="559" spans="2:6" ht="15.75" customHeight="1">
      <c r="B559" s="94" t="s">
        <v>552</v>
      </c>
      <c r="C559" s="111">
        <v>47400</v>
      </c>
      <c r="D559" s="112">
        <v>146850</v>
      </c>
      <c r="E559" s="94"/>
      <c r="F559" s="94"/>
    </row>
    <row r="560" spans="2:6" ht="15.75" customHeight="1">
      <c r="B560" s="94" t="s">
        <v>553</v>
      </c>
      <c r="C560" s="111">
        <v>750</v>
      </c>
      <c r="D560" s="112">
        <v>6800</v>
      </c>
      <c r="E560" s="94"/>
      <c r="F560" s="94"/>
    </row>
    <row r="561" spans="2:6" ht="15.75" customHeight="1">
      <c r="B561" s="94" t="s">
        <v>554</v>
      </c>
      <c r="C561" s="111">
        <v>1132601.68</v>
      </c>
      <c r="D561" s="112">
        <v>408890</v>
      </c>
      <c r="E561" s="94"/>
      <c r="F561" s="94"/>
    </row>
    <row r="562" spans="2:6" ht="15.75" customHeight="1">
      <c r="B562" s="94" t="s">
        <v>555</v>
      </c>
      <c r="C562" s="111">
        <v>5290489.53</v>
      </c>
      <c r="D562" s="112">
        <v>688607.19</v>
      </c>
      <c r="E562" s="94"/>
      <c r="F562" s="94"/>
    </row>
    <row r="563" spans="2:6" ht="15.75" customHeight="1">
      <c r="B563" s="94" t="s">
        <v>556</v>
      </c>
      <c r="C563" s="111">
        <v>5299.81</v>
      </c>
      <c r="D563" s="112">
        <v>550</v>
      </c>
      <c r="E563" s="94"/>
      <c r="F563" s="94"/>
    </row>
    <row r="564" spans="2:6" ht="15.75" customHeight="1">
      <c r="B564" s="94" t="s">
        <v>557</v>
      </c>
      <c r="C564" s="111">
        <v>9688.4599999999991</v>
      </c>
      <c r="D564" s="112">
        <v>0</v>
      </c>
      <c r="E564" s="94"/>
      <c r="F564" s="94"/>
    </row>
    <row r="565" spans="2:6" ht="15.75" customHeight="1">
      <c r="B565" s="94" t="s">
        <v>558</v>
      </c>
      <c r="C565" s="111">
        <v>805942.15</v>
      </c>
      <c r="D565" s="112">
        <v>150</v>
      </c>
      <c r="E565" s="94"/>
      <c r="F565" s="94"/>
    </row>
    <row r="566" spans="2:6" ht="15.75" customHeight="1">
      <c r="B566" s="97" t="s">
        <v>559</v>
      </c>
      <c r="C566" s="111">
        <v>650666.29</v>
      </c>
      <c r="D566" s="112">
        <v>123100</v>
      </c>
      <c r="E566" s="94"/>
      <c r="F566" s="94"/>
    </row>
    <row r="567" spans="2:6" ht="15.75" customHeight="1">
      <c r="B567" s="94" t="s">
        <v>560</v>
      </c>
      <c r="C567" s="111">
        <v>20111.3</v>
      </c>
      <c r="D567" s="112">
        <v>0</v>
      </c>
      <c r="E567" s="94"/>
      <c r="F567" s="94"/>
    </row>
    <row r="568" spans="2:6" ht="15.75" customHeight="1">
      <c r="B568" s="94" t="s">
        <v>561</v>
      </c>
      <c r="C568" s="111">
        <v>51911.43</v>
      </c>
      <c r="D568" s="112">
        <v>600</v>
      </c>
      <c r="E568" s="94"/>
      <c r="F568" s="94"/>
    </row>
    <row r="569" spans="2:6" ht="15.75" customHeight="1">
      <c r="B569" s="94" t="s">
        <v>562</v>
      </c>
      <c r="C569" s="111">
        <v>0</v>
      </c>
      <c r="D569" s="112">
        <v>150</v>
      </c>
      <c r="E569" s="94"/>
      <c r="F569" s="94"/>
    </row>
    <row r="570" spans="2:6" ht="15.75" customHeight="1">
      <c r="B570" s="94" t="s">
        <v>563</v>
      </c>
      <c r="C570" s="111">
        <v>144995</v>
      </c>
      <c r="D570" s="112">
        <v>503218</v>
      </c>
      <c r="E570" s="94"/>
      <c r="F570" s="94"/>
    </row>
    <row r="571" spans="2:6" ht="15.75" customHeight="1">
      <c r="B571" s="94" t="s">
        <v>564</v>
      </c>
      <c r="C571" s="111">
        <v>981290.37</v>
      </c>
      <c r="D571" s="112">
        <v>824120</v>
      </c>
      <c r="E571" s="94"/>
      <c r="F571" s="94"/>
    </row>
    <row r="572" spans="2:6" ht="15.75" customHeight="1">
      <c r="B572" s="94" t="s">
        <v>565</v>
      </c>
      <c r="C572" s="111">
        <v>358241.83</v>
      </c>
      <c r="D572" s="112">
        <v>376100</v>
      </c>
      <c r="E572" s="94"/>
      <c r="F572" s="94"/>
    </row>
    <row r="573" spans="2:6" ht="15.75" customHeight="1">
      <c r="B573" s="94" t="s">
        <v>566</v>
      </c>
      <c r="C573" s="111">
        <v>950956.48</v>
      </c>
      <c r="D573" s="112">
        <v>137050</v>
      </c>
      <c r="E573" s="94"/>
      <c r="F573" s="94"/>
    </row>
    <row r="574" spans="2:6" ht="15.75" customHeight="1">
      <c r="B574" s="94" t="s">
        <v>567</v>
      </c>
      <c r="C574" s="111">
        <v>131533.38</v>
      </c>
      <c r="D574" s="112">
        <v>279405</v>
      </c>
      <c r="E574" s="94"/>
      <c r="F574" s="94"/>
    </row>
    <row r="575" spans="2:6" ht="15.75" customHeight="1">
      <c r="B575" s="94" t="s">
        <v>568</v>
      </c>
      <c r="C575" s="111">
        <v>174500</v>
      </c>
      <c r="D575" s="112">
        <v>221500</v>
      </c>
      <c r="E575" s="94"/>
      <c r="F575" s="94"/>
    </row>
    <row r="576" spans="2:6" ht="15.75" customHeight="1">
      <c r="B576" s="94" t="s">
        <v>569</v>
      </c>
      <c r="C576" s="111">
        <v>20806.43</v>
      </c>
      <c r="D576" s="112">
        <v>13400</v>
      </c>
      <c r="E576" s="94"/>
      <c r="F576" s="94"/>
    </row>
    <row r="577" spans="2:6" ht="15.75" customHeight="1">
      <c r="B577" s="97" t="s">
        <v>570</v>
      </c>
      <c r="C577" s="111">
        <v>206956.68</v>
      </c>
      <c r="D577" s="111">
        <v>0</v>
      </c>
      <c r="E577" s="94"/>
      <c r="F577" s="94"/>
    </row>
    <row r="578" spans="2:6" ht="15.75" customHeight="1">
      <c r="B578" s="94" t="s">
        <v>571</v>
      </c>
      <c r="C578" s="111">
        <v>940300</v>
      </c>
      <c r="D578" s="112">
        <v>580615</v>
      </c>
      <c r="E578" s="94"/>
      <c r="F578" s="94"/>
    </row>
    <row r="579" spans="2:6" ht="15.75" customHeight="1">
      <c r="B579" s="94" t="s">
        <v>572</v>
      </c>
      <c r="C579" s="111">
        <v>0</v>
      </c>
      <c r="D579" s="112">
        <v>400</v>
      </c>
      <c r="E579" s="94"/>
      <c r="F579" s="94"/>
    </row>
    <row r="580" spans="2:6" ht="15.75" customHeight="1">
      <c r="B580" s="94" t="s">
        <v>573</v>
      </c>
      <c r="C580" s="111">
        <v>6500</v>
      </c>
      <c r="D580" s="112">
        <v>1000</v>
      </c>
      <c r="E580" s="94"/>
      <c r="F580" s="94"/>
    </row>
    <row r="581" spans="2:6" ht="15.75" customHeight="1">
      <c r="B581" s="94" t="s">
        <v>574</v>
      </c>
      <c r="C581" s="111">
        <v>4707000</v>
      </c>
      <c r="D581" s="112">
        <v>3254500</v>
      </c>
      <c r="E581" s="94"/>
      <c r="F581" s="94"/>
    </row>
    <row r="582" spans="2:6" ht="15.75" customHeight="1">
      <c r="B582" s="97" t="s">
        <v>575</v>
      </c>
      <c r="C582" s="111">
        <v>473342.7</v>
      </c>
      <c r="D582" s="111">
        <v>0</v>
      </c>
      <c r="E582" s="94"/>
      <c r="F582" s="94"/>
    </row>
    <row r="583" spans="2:6" ht="15.75" customHeight="1">
      <c r="B583" s="97" t="s">
        <v>576</v>
      </c>
      <c r="C583" s="111">
        <v>236992.01</v>
      </c>
      <c r="D583" s="111">
        <v>0</v>
      </c>
      <c r="E583" s="94"/>
      <c r="F583" s="94"/>
    </row>
    <row r="584" spans="2:6" ht="15.75" customHeight="1">
      <c r="B584" s="94" t="s">
        <v>577</v>
      </c>
      <c r="C584" s="111">
        <v>27819304.690000001</v>
      </c>
      <c r="D584" s="112">
        <v>23136290</v>
      </c>
      <c r="E584" s="94"/>
      <c r="F584" s="94"/>
    </row>
    <row r="585" spans="2:6" ht="15.75" customHeight="1">
      <c r="B585" s="97" t="s">
        <v>578</v>
      </c>
      <c r="C585" s="111">
        <v>1000</v>
      </c>
      <c r="D585" s="111">
        <v>0</v>
      </c>
      <c r="E585" s="94"/>
      <c r="F585" s="94"/>
    </row>
    <row r="586" spans="2:6" ht="15.75" customHeight="1">
      <c r="B586" s="94" t="s">
        <v>579</v>
      </c>
      <c r="C586" s="111">
        <v>1209404.8999999999</v>
      </c>
      <c r="D586" s="112">
        <v>1000</v>
      </c>
      <c r="E586" s="94"/>
      <c r="F586" s="94"/>
    </row>
    <row r="587" spans="2:6" ht="15.75" customHeight="1">
      <c r="B587" s="94" t="s">
        <v>580</v>
      </c>
      <c r="C587" s="111">
        <v>0</v>
      </c>
      <c r="D587" s="112">
        <v>6000</v>
      </c>
      <c r="E587" s="94"/>
      <c r="F587" s="94"/>
    </row>
    <row r="588" spans="2:6" ht="15.75" customHeight="1">
      <c r="B588" s="94" t="s">
        <v>581</v>
      </c>
      <c r="C588" s="111">
        <v>324380.61</v>
      </c>
      <c r="D588" s="112">
        <v>0</v>
      </c>
      <c r="E588" s="94"/>
      <c r="F588" s="94"/>
    </row>
    <row r="589" spans="2:6" ht="15.75" customHeight="1">
      <c r="B589" s="94" t="s">
        <v>582</v>
      </c>
      <c r="C589" s="111">
        <v>5332365.63</v>
      </c>
      <c r="D589" s="112">
        <v>6483169.9900000002</v>
      </c>
      <c r="E589" s="94"/>
      <c r="F589" s="94"/>
    </row>
    <row r="590" spans="2:6" ht="15.75" customHeight="1">
      <c r="B590" s="94" t="s">
        <v>583</v>
      </c>
      <c r="C590" s="111">
        <v>9656384.0500000007</v>
      </c>
      <c r="D590" s="112">
        <v>12649924.76</v>
      </c>
      <c r="E590" s="94"/>
      <c r="F590" s="94"/>
    </row>
    <row r="591" spans="2:6" ht="15.75" customHeight="1">
      <c r="B591" s="94" t="s">
        <v>584</v>
      </c>
      <c r="C591" s="111">
        <v>615000</v>
      </c>
      <c r="D591" s="112">
        <v>1860740</v>
      </c>
      <c r="E591" s="94"/>
      <c r="F591" s="94"/>
    </row>
    <row r="592" spans="2:6" ht="15.75" customHeight="1">
      <c r="B592" s="94" t="s">
        <v>585</v>
      </c>
      <c r="C592" s="111">
        <v>11765343</v>
      </c>
      <c r="D592" s="112">
        <v>16368645.9</v>
      </c>
      <c r="E592" s="94"/>
      <c r="F592" s="94"/>
    </row>
    <row r="593" spans="2:6" ht="15.75" customHeight="1">
      <c r="B593" s="94" t="s">
        <v>586</v>
      </c>
      <c r="C593" s="111">
        <v>4126682.04</v>
      </c>
      <c r="D593" s="112">
        <v>5645579</v>
      </c>
      <c r="E593" s="94"/>
      <c r="F593" s="94"/>
    </row>
    <row r="594" spans="2:6" ht="15.75" customHeight="1">
      <c r="B594" s="94" t="s">
        <v>587</v>
      </c>
      <c r="C594" s="111">
        <v>3339547.98</v>
      </c>
      <c r="D594" s="112">
        <v>3541658.12</v>
      </c>
      <c r="E594" s="94"/>
      <c r="F594" s="94"/>
    </row>
    <row r="595" spans="2:6" ht="15.75" customHeight="1">
      <c r="B595" s="94" t="s">
        <v>588</v>
      </c>
      <c r="C595" s="111">
        <v>16185330</v>
      </c>
      <c r="D595" s="112">
        <v>22125500</v>
      </c>
      <c r="E595" s="94"/>
      <c r="F595" s="94"/>
    </row>
    <row r="596" spans="2:6" ht="15.75" customHeight="1">
      <c r="B596" s="94" t="s">
        <v>589</v>
      </c>
      <c r="C596" s="111">
        <v>39600</v>
      </c>
      <c r="D596" s="112">
        <v>63700</v>
      </c>
      <c r="E596" s="94"/>
      <c r="F596" s="94"/>
    </row>
    <row r="597" spans="2:6" ht="15.75" customHeight="1">
      <c r="B597" s="94" t="s">
        <v>590</v>
      </c>
      <c r="C597" s="111">
        <v>1211571.5900000001</v>
      </c>
      <c r="D597" s="112">
        <v>637800</v>
      </c>
      <c r="E597" s="94"/>
      <c r="F597" s="94"/>
    </row>
    <row r="598" spans="2:6" ht="15.75" customHeight="1">
      <c r="B598" s="94" t="s">
        <v>591</v>
      </c>
      <c r="C598" s="111">
        <v>329800</v>
      </c>
      <c r="D598" s="112">
        <v>817600</v>
      </c>
      <c r="E598" s="94"/>
      <c r="F598" s="94"/>
    </row>
    <row r="599" spans="2:6" ht="15.75" customHeight="1">
      <c r="B599" s="94" t="s">
        <v>592</v>
      </c>
      <c r="C599" s="111">
        <v>134730409.06</v>
      </c>
      <c r="D599" s="112">
        <v>99341000.469999999</v>
      </c>
      <c r="E599" s="94"/>
      <c r="F599" s="94"/>
    </row>
    <row r="600" spans="2:6" ht="15.75" customHeight="1">
      <c r="B600" s="94" t="s">
        <v>593</v>
      </c>
      <c r="C600" s="111">
        <v>85333889.310000002</v>
      </c>
      <c r="D600" s="112">
        <v>84612836.900000006</v>
      </c>
      <c r="E600" s="94"/>
      <c r="F600" s="94"/>
    </row>
    <row r="601" spans="2:6" ht="15.75" customHeight="1">
      <c r="B601" s="94" t="s">
        <v>594</v>
      </c>
      <c r="C601" s="111">
        <v>99453521.140000001</v>
      </c>
      <c r="D601" s="112">
        <v>162946242.47999999</v>
      </c>
      <c r="E601" s="94"/>
      <c r="F601" s="94"/>
    </row>
    <row r="602" spans="2:6" ht="15.75" customHeight="1">
      <c r="B602" s="94" t="s">
        <v>595</v>
      </c>
      <c r="C602" s="111">
        <v>104319400.59</v>
      </c>
      <c r="D602" s="112">
        <v>80978377.019999996</v>
      </c>
      <c r="E602" s="94"/>
      <c r="F602" s="94"/>
    </row>
    <row r="603" spans="2:6" ht="15.75" customHeight="1">
      <c r="B603" s="94" t="s">
        <v>596</v>
      </c>
      <c r="C603" s="111">
        <v>31275089.079999998</v>
      </c>
      <c r="D603" s="112">
        <v>39614547.359999999</v>
      </c>
      <c r="E603" s="94"/>
      <c r="F603" s="94"/>
    </row>
    <row r="604" spans="2:6" ht="15.75" customHeight="1">
      <c r="B604" s="94" t="s">
        <v>597</v>
      </c>
      <c r="C604" s="111">
        <v>54798192.960000001</v>
      </c>
      <c r="D604" s="112">
        <v>48796798.630000003</v>
      </c>
      <c r="E604" s="94"/>
      <c r="F604" s="94"/>
    </row>
    <row r="605" spans="2:6" ht="15.75" customHeight="1">
      <c r="B605" s="94" t="s">
        <v>598</v>
      </c>
      <c r="C605" s="111">
        <v>6965020</v>
      </c>
      <c r="D605" s="112">
        <v>3322636</v>
      </c>
      <c r="E605" s="94"/>
      <c r="F605" s="94"/>
    </row>
    <row r="606" spans="2:6" ht="15.75" customHeight="1">
      <c r="B606" s="94" t="s">
        <v>599</v>
      </c>
      <c r="C606" s="111">
        <v>11095911.039999999</v>
      </c>
      <c r="D606" s="112">
        <v>9360915.8800000008</v>
      </c>
      <c r="E606" s="94"/>
      <c r="F606" s="94"/>
    </row>
    <row r="607" spans="2:6" ht="15.75" customHeight="1">
      <c r="B607" s="94" t="s">
        <v>600</v>
      </c>
      <c r="C607" s="111">
        <v>32402630</v>
      </c>
      <c r="D607" s="112">
        <v>21864300</v>
      </c>
      <c r="E607" s="94"/>
      <c r="F607" s="94"/>
    </row>
    <row r="608" spans="2:6" ht="15.75" customHeight="1">
      <c r="B608" s="94" t="s">
        <v>601</v>
      </c>
      <c r="C608" s="111">
        <v>24180</v>
      </c>
      <c r="D608" s="112">
        <v>95647.53</v>
      </c>
      <c r="E608" s="94"/>
      <c r="F608" s="94"/>
    </row>
    <row r="609" spans="2:6" ht="15.75" customHeight="1">
      <c r="B609" s="94" t="s">
        <v>602</v>
      </c>
      <c r="C609" s="111">
        <v>23400</v>
      </c>
      <c r="D609" s="112">
        <v>31550</v>
      </c>
      <c r="E609" s="94"/>
      <c r="F609" s="94"/>
    </row>
    <row r="610" spans="2:6" ht="15.75" customHeight="1">
      <c r="B610" s="94" t="s">
        <v>603</v>
      </c>
      <c r="C610" s="111">
        <v>0</v>
      </c>
      <c r="D610" s="112">
        <v>2400</v>
      </c>
      <c r="E610" s="94"/>
      <c r="F610" s="94"/>
    </row>
    <row r="611" spans="2:6" ht="15.75" customHeight="1">
      <c r="B611" s="94" t="s">
        <v>604</v>
      </c>
      <c r="C611" s="111">
        <v>2580838.12</v>
      </c>
      <c r="D611" s="112">
        <v>2480590</v>
      </c>
      <c r="E611" s="94"/>
      <c r="F611" s="94"/>
    </row>
    <row r="612" spans="2:6" ht="15.75" customHeight="1">
      <c r="B612" s="94" t="s">
        <v>605</v>
      </c>
      <c r="C612" s="111">
        <v>7275592</v>
      </c>
      <c r="D612" s="112">
        <v>33424000</v>
      </c>
      <c r="E612" s="94"/>
      <c r="F612" s="94"/>
    </row>
    <row r="613" spans="2:6" ht="15.75" customHeight="1">
      <c r="B613" s="94" t="s">
        <v>606</v>
      </c>
      <c r="C613" s="111">
        <v>18604894.98</v>
      </c>
      <c r="D613" s="112">
        <v>5420516.8099999996</v>
      </c>
      <c r="E613" s="94"/>
      <c r="F613" s="94"/>
    </row>
    <row r="614" spans="2:6" ht="15.75" customHeight="1">
      <c r="B614" s="94" t="s">
        <v>607</v>
      </c>
      <c r="C614" s="111">
        <v>50269.81</v>
      </c>
      <c r="D614" s="112">
        <v>9550</v>
      </c>
      <c r="E614" s="94"/>
      <c r="F614" s="94"/>
    </row>
    <row r="615" spans="2:6" ht="15.75" customHeight="1">
      <c r="B615" s="94" t="s">
        <v>608</v>
      </c>
      <c r="C615" s="111">
        <v>718705.97</v>
      </c>
      <c r="D615" s="112">
        <v>13420</v>
      </c>
      <c r="E615" s="94"/>
      <c r="F615" s="94"/>
    </row>
    <row r="616" spans="2:6" ht="15.75" customHeight="1">
      <c r="B616" s="94" t="s">
        <v>609</v>
      </c>
      <c r="C616" s="111">
        <v>26547020.16</v>
      </c>
      <c r="D616" s="112">
        <v>32532266</v>
      </c>
      <c r="E616" s="94"/>
      <c r="F616" s="94"/>
    </row>
    <row r="617" spans="2:6" ht="15.75" customHeight="1">
      <c r="B617" s="94" t="s">
        <v>610</v>
      </c>
      <c r="C617" s="111">
        <v>125872941.98999999</v>
      </c>
      <c r="D617" s="112">
        <v>141381147.69</v>
      </c>
      <c r="E617" s="94"/>
      <c r="F617" s="94"/>
    </row>
    <row r="618" spans="2:6" ht="15.75" customHeight="1">
      <c r="B618" s="94" t="s">
        <v>611</v>
      </c>
      <c r="C618" s="111">
        <v>872081.78</v>
      </c>
      <c r="D618" s="112">
        <v>7900</v>
      </c>
      <c r="E618" s="94"/>
      <c r="F618" s="94"/>
    </row>
    <row r="619" spans="2:6" ht="15.75" customHeight="1">
      <c r="B619" s="94" t="s">
        <v>612</v>
      </c>
      <c r="C619" s="111">
        <v>9920</v>
      </c>
      <c r="D619" s="112">
        <v>0</v>
      </c>
      <c r="E619" s="94"/>
      <c r="F619" s="94"/>
    </row>
    <row r="620" spans="2:6" ht="15.75" customHeight="1">
      <c r="B620" s="94" t="s">
        <v>613</v>
      </c>
      <c r="C620" s="111">
        <v>15000</v>
      </c>
      <c r="D620" s="112">
        <v>150</v>
      </c>
      <c r="E620" s="94"/>
      <c r="F620" s="94"/>
    </row>
    <row r="621" spans="2:6" ht="15.75" customHeight="1">
      <c r="B621" s="94" t="s">
        <v>614</v>
      </c>
      <c r="C621" s="111">
        <v>100648.04</v>
      </c>
      <c r="D621" s="112">
        <v>0</v>
      </c>
      <c r="E621" s="94"/>
      <c r="F621" s="94"/>
    </row>
    <row r="622" spans="2:6" ht="15.75" customHeight="1">
      <c r="B622" s="94" t="s">
        <v>615</v>
      </c>
      <c r="C622" s="111">
        <v>25800</v>
      </c>
      <c r="D622" s="112">
        <v>28675869.390000001</v>
      </c>
      <c r="E622" s="94"/>
      <c r="F622" s="94"/>
    </row>
    <row r="623" spans="2:6" ht="15.75" customHeight="1">
      <c r="B623" s="97" t="s">
        <v>616</v>
      </c>
      <c r="C623" s="111">
        <v>62513.82</v>
      </c>
      <c r="D623" s="111">
        <v>0</v>
      </c>
      <c r="E623" s="94"/>
      <c r="F623" s="94"/>
    </row>
    <row r="624" spans="2:6" ht="15.75" customHeight="1">
      <c r="B624" s="97" t="s">
        <v>617</v>
      </c>
      <c r="C624" s="111">
        <v>5072330.2300000004</v>
      </c>
      <c r="D624" s="111">
        <v>0</v>
      </c>
      <c r="E624" s="94"/>
      <c r="F624" s="94"/>
    </row>
    <row r="625" spans="2:6" ht="15.75" customHeight="1">
      <c r="B625" s="97" t="s">
        <v>618</v>
      </c>
      <c r="C625" s="111">
        <v>1903283.89</v>
      </c>
      <c r="D625" s="111">
        <v>0</v>
      </c>
      <c r="E625" s="94"/>
      <c r="F625" s="94"/>
    </row>
    <row r="626" spans="2:6" ht="15.75" customHeight="1">
      <c r="B626" s="97" t="s">
        <v>619</v>
      </c>
      <c r="C626" s="111">
        <v>4123348.28</v>
      </c>
      <c r="D626" s="111">
        <v>0</v>
      </c>
      <c r="E626" s="94"/>
      <c r="F626" s="94"/>
    </row>
    <row r="627" spans="2:6" ht="15.75" customHeight="1">
      <c r="B627" s="97" t="s">
        <v>620</v>
      </c>
      <c r="C627" s="111">
        <v>6516381.46</v>
      </c>
      <c r="D627" s="111">
        <v>0</v>
      </c>
      <c r="E627" s="94"/>
      <c r="F627" s="94"/>
    </row>
    <row r="628" spans="2:6" ht="15.75" customHeight="1">
      <c r="B628" s="97" t="s">
        <v>621</v>
      </c>
      <c r="C628" s="111">
        <v>29700</v>
      </c>
      <c r="D628" s="111">
        <v>0</v>
      </c>
      <c r="E628" s="94"/>
      <c r="F628" s="94"/>
    </row>
    <row r="629" spans="2:6" ht="15.75" customHeight="1">
      <c r="B629" s="97" t="s">
        <v>622</v>
      </c>
      <c r="C629" s="111">
        <v>160</v>
      </c>
      <c r="D629" s="111">
        <v>0</v>
      </c>
      <c r="E629" s="94"/>
      <c r="F629" s="94"/>
    </row>
    <row r="630" spans="2:6" ht="15.75" customHeight="1">
      <c r="B630" s="97" t="s">
        <v>623</v>
      </c>
      <c r="C630" s="111">
        <v>90</v>
      </c>
      <c r="D630" s="111">
        <v>0</v>
      </c>
      <c r="E630" s="94"/>
      <c r="F630" s="94"/>
    </row>
    <row r="631" spans="2:6" ht="15.75" customHeight="1">
      <c r="B631" s="94" t="s">
        <v>624</v>
      </c>
      <c r="C631" s="111">
        <v>0</v>
      </c>
      <c r="D631" s="112">
        <v>697000</v>
      </c>
      <c r="E631" s="94"/>
      <c r="F631" s="94"/>
    </row>
    <row r="632" spans="2:6" ht="15.75" customHeight="1">
      <c r="B632" s="94" t="s">
        <v>625</v>
      </c>
      <c r="C632" s="111">
        <v>19143322.98</v>
      </c>
      <c r="D632" s="112">
        <v>17839687.469999999</v>
      </c>
      <c r="E632" s="94"/>
      <c r="F632" s="94"/>
    </row>
    <row r="633" spans="2:6" ht="15.75" customHeight="1">
      <c r="B633" s="94" t="s">
        <v>626</v>
      </c>
      <c r="C633" s="111">
        <v>88315</v>
      </c>
      <c r="D633" s="112">
        <v>300142.5</v>
      </c>
      <c r="E633" s="94"/>
      <c r="F633" s="94"/>
    </row>
    <row r="634" spans="2:6" ht="15.75" customHeight="1">
      <c r="B634" s="94" t="s">
        <v>627</v>
      </c>
      <c r="C634" s="111">
        <v>894596.3</v>
      </c>
      <c r="D634" s="112">
        <v>621270</v>
      </c>
      <c r="E634" s="94"/>
      <c r="F634" s="94"/>
    </row>
    <row r="635" spans="2:6" ht="15.75" customHeight="1">
      <c r="B635" s="94" t="s">
        <v>628</v>
      </c>
      <c r="C635" s="111">
        <v>114701</v>
      </c>
      <c r="D635" s="112">
        <v>35350</v>
      </c>
      <c r="E635" s="94"/>
      <c r="F635" s="94"/>
    </row>
    <row r="636" spans="2:6" ht="15.75" customHeight="1">
      <c r="B636" s="94" t="s">
        <v>629</v>
      </c>
      <c r="C636" s="111">
        <v>0</v>
      </c>
      <c r="D636" s="112">
        <v>796480.5</v>
      </c>
      <c r="E636" s="94"/>
      <c r="F636" s="94"/>
    </row>
    <row r="637" spans="2:6" ht="15.75" customHeight="1">
      <c r="B637" s="94" t="s">
        <v>630</v>
      </c>
      <c r="C637" s="111">
        <v>149580</v>
      </c>
      <c r="D637" s="112">
        <v>18350</v>
      </c>
      <c r="E637" s="94"/>
      <c r="F637" s="94"/>
    </row>
    <row r="638" spans="2:6" ht="15.75" customHeight="1">
      <c r="B638" s="94" t="s">
        <v>631</v>
      </c>
      <c r="C638" s="111">
        <v>8616360.4800000004</v>
      </c>
      <c r="D638" s="112">
        <v>8515529.5399999991</v>
      </c>
      <c r="E638" s="94"/>
      <c r="F638" s="94"/>
    </row>
    <row r="639" spans="2:6" ht="15.75" customHeight="1">
      <c r="B639" s="94" t="s">
        <v>632</v>
      </c>
      <c r="C639" s="111">
        <v>3350100.99</v>
      </c>
      <c r="D639" s="112">
        <v>2839569</v>
      </c>
      <c r="E639" s="94"/>
      <c r="F639" s="94"/>
    </row>
    <row r="640" spans="2:6" ht="15.75" customHeight="1">
      <c r="B640" s="94" t="s">
        <v>633</v>
      </c>
      <c r="C640" s="111">
        <v>24068711</v>
      </c>
      <c r="D640" s="112">
        <v>28353243.329999998</v>
      </c>
      <c r="E640" s="94"/>
      <c r="F640" s="94"/>
    </row>
    <row r="641" spans="2:6" ht="15.75" customHeight="1">
      <c r="B641" s="94" t="s">
        <v>634</v>
      </c>
      <c r="C641" s="111">
        <v>0</v>
      </c>
      <c r="D641" s="112">
        <v>975</v>
      </c>
      <c r="E641" s="94"/>
      <c r="F641" s="94"/>
    </row>
    <row r="642" spans="2:6" ht="15.75" customHeight="1">
      <c r="B642" s="94" t="s">
        <v>635</v>
      </c>
      <c r="C642" s="111">
        <v>25964497.420000002</v>
      </c>
      <c r="D642" s="112">
        <v>16586754.48</v>
      </c>
      <c r="E642" s="94"/>
      <c r="F642" s="94"/>
    </row>
    <row r="643" spans="2:6" ht="15.75" customHeight="1">
      <c r="B643" s="94" t="s">
        <v>636</v>
      </c>
      <c r="C643" s="111">
        <v>779307</v>
      </c>
      <c r="D643" s="112">
        <v>108087.5</v>
      </c>
      <c r="E643" s="94"/>
      <c r="F643" s="94"/>
    </row>
    <row r="644" spans="2:6" ht="15.75" customHeight="1">
      <c r="B644" s="97" t="s">
        <v>637</v>
      </c>
      <c r="C644" s="111">
        <v>65.36</v>
      </c>
      <c r="D644" s="112">
        <v>0</v>
      </c>
      <c r="E644" s="94"/>
      <c r="F644" s="94"/>
    </row>
    <row r="645" spans="2:6" ht="15.75" customHeight="1">
      <c r="B645" s="94" t="s">
        <v>638</v>
      </c>
      <c r="C645" s="111">
        <v>10567845.48</v>
      </c>
      <c r="D645" s="112">
        <v>41444156.399999999</v>
      </c>
      <c r="E645" s="94"/>
      <c r="F645" s="94"/>
    </row>
    <row r="646" spans="2:6" ht="15.75" customHeight="1">
      <c r="B646" s="94" t="s">
        <v>639</v>
      </c>
      <c r="C646" s="111">
        <v>707377</v>
      </c>
      <c r="D646" s="112">
        <v>1138796</v>
      </c>
      <c r="E646" s="94"/>
      <c r="F646" s="94"/>
    </row>
    <row r="647" spans="2:6" ht="15.75" customHeight="1">
      <c r="B647" s="94" t="s">
        <v>640</v>
      </c>
      <c r="C647" s="111">
        <v>8047259.54</v>
      </c>
      <c r="D647" s="112">
        <v>13259388.380000001</v>
      </c>
      <c r="E647" s="94"/>
      <c r="F647" s="94"/>
    </row>
    <row r="648" spans="2:6" ht="15.75" customHeight="1">
      <c r="B648" s="94" t="s">
        <v>641</v>
      </c>
      <c r="C648" s="111">
        <v>1697190</v>
      </c>
      <c r="D648" s="112">
        <v>1524545</v>
      </c>
      <c r="E648" s="94"/>
      <c r="F648" s="94"/>
    </row>
    <row r="649" spans="2:6" ht="15.75" customHeight="1">
      <c r="B649" s="94" t="s">
        <v>642</v>
      </c>
      <c r="C649" s="111">
        <v>2000</v>
      </c>
      <c r="D649" s="112">
        <v>1500</v>
      </c>
      <c r="E649" s="94"/>
      <c r="F649" s="94"/>
    </row>
    <row r="650" spans="2:6" ht="15.75" customHeight="1">
      <c r="B650" s="94" t="s">
        <v>643</v>
      </c>
      <c r="C650" s="111">
        <v>68600</v>
      </c>
      <c r="D650" s="112">
        <v>636250</v>
      </c>
      <c r="E650" s="94"/>
      <c r="F650" s="94"/>
    </row>
    <row r="651" spans="2:6" ht="15.75" customHeight="1">
      <c r="B651" s="94" t="s">
        <v>644</v>
      </c>
      <c r="C651" s="111">
        <v>8297387</v>
      </c>
      <c r="D651" s="112">
        <v>23859343.5</v>
      </c>
      <c r="E651" s="94"/>
      <c r="F651" s="94"/>
    </row>
    <row r="652" spans="2:6" ht="15.75" customHeight="1">
      <c r="B652" s="97" t="s">
        <v>645</v>
      </c>
      <c r="C652" s="111">
        <v>53500</v>
      </c>
      <c r="D652" s="112">
        <v>0</v>
      </c>
      <c r="E652" s="94"/>
      <c r="F652" s="94"/>
    </row>
    <row r="653" spans="2:6" ht="15.75" customHeight="1">
      <c r="B653" s="94" t="s">
        <v>646</v>
      </c>
      <c r="C653" s="111">
        <v>1316369.08</v>
      </c>
      <c r="D653" s="112">
        <v>1289865</v>
      </c>
      <c r="E653" s="94"/>
      <c r="F653" s="94"/>
    </row>
    <row r="654" spans="2:6" ht="15.75" customHeight="1">
      <c r="B654" s="94" t="s">
        <v>647</v>
      </c>
      <c r="C654" s="111">
        <v>310550</v>
      </c>
      <c r="D654" s="112">
        <v>410550</v>
      </c>
      <c r="E654" s="94"/>
      <c r="F654" s="94"/>
    </row>
    <row r="655" spans="2:6" ht="15.75" customHeight="1">
      <c r="B655" s="94" t="s">
        <v>648</v>
      </c>
      <c r="C655" s="111">
        <v>2954302</v>
      </c>
      <c r="D655" s="112">
        <v>3131131.2</v>
      </c>
      <c r="E655" s="94"/>
      <c r="F655" s="94"/>
    </row>
    <row r="656" spans="2:6" ht="15.75" customHeight="1">
      <c r="B656" s="94" t="s">
        <v>649</v>
      </c>
      <c r="C656" s="111">
        <v>64675</v>
      </c>
      <c r="D656" s="112">
        <v>122865</v>
      </c>
      <c r="E656" s="94"/>
      <c r="F656" s="94"/>
    </row>
    <row r="657" spans="1:26" ht="15.75" customHeight="1">
      <c r="B657" s="94" t="s">
        <v>650</v>
      </c>
      <c r="C657" s="111">
        <v>193530</v>
      </c>
      <c r="D657" s="112">
        <v>55405</v>
      </c>
      <c r="E657" s="94"/>
      <c r="F657" s="94"/>
    </row>
    <row r="658" spans="1:26" ht="15.75" customHeight="1">
      <c r="B658" s="94" t="s">
        <v>651</v>
      </c>
      <c r="C658" s="111">
        <v>1074800</v>
      </c>
      <c r="D658" s="112">
        <v>1354700</v>
      </c>
      <c r="E658" s="94"/>
      <c r="F658" s="94"/>
    </row>
    <row r="659" spans="1:26" ht="15.75" customHeight="1">
      <c r="B659" s="94" t="s">
        <v>652</v>
      </c>
      <c r="C659" s="111">
        <v>4737798.7</v>
      </c>
      <c r="D659" s="112">
        <v>3650652.92</v>
      </c>
      <c r="E659" s="94"/>
      <c r="F659" s="94"/>
    </row>
    <row r="660" spans="1:26" ht="15.75" customHeight="1">
      <c r="B660" s="97" t="s">
        <v>653</v>
      </c>
      <c r="C660" s="111">
        <v>13000</v>
      </c>
      <c r="D660" s="111">
        <v>0</v>
      </c>
      <c r="E660" s="94"/>
      <c r="F660" s="94"/>
    </row>
    <row r="661" spans="1:26" ht="15.75" customHeight="1">
      <c r="B661" s="96" t="s">
        <v>324</v>
      </c>
      <c r="C661" s="101">
        <f>SUM(C543:C660)</f>
        <v>1426231372.4100001</v>
      </c>
      <c r="D661" s="101">
        <f>SUM(D543:D660)</f>
        <v>1432501206.6800003</v>
      </c>
      <c r="E661" s="94"/>
      <c r="F661" s="94"/>
    </row>
    <row r="662" spans="1:26" ht="15.75" customHeight="1">
      <c r="B662" s="94"/>
      <c r="C662" s="112"/>
      <c r="D662" s="112"/>
      <c r="E662" s="85"/>
      <c r="F662" s="94"/>
    </row>
    <row r="663" spans="1:26" ht="54" customHeight="1">
      <c r="B663" s="284" t="s">
        <v>654</v>
      </c>
      <c r="C663" s="274"/>
      <c r="D663" s="274"/>
      <c r="E663" s="147"/>
      <c r="F663" s="147"/>
      <c r="G663" s="147"/>
      <c r="H663" s="147"/>
      <c r="I663" s="147"/>
      <c r="J663" s="147"/>
      <c r="K663" s="87"/>
      <c r="L663" s="87"/>
      <c r="M663" s="87"/>
      <c r="N663" s="87"/>
      <c r="O663" s="87"/>
    </row>
    <row r="664" spans="1:26" ht="15.75" customHeight="1">
      <c r="B664" s="97" t="s">
        <v>655</v>
      </c>
      <c r="C664" s="112"/>
      <c r="D664" s="112"/>
      <c r="E664" s="148"/>
      <c r="F664" s="149"/>
      <c r="G664" s="87"/>
      <c r="H664" s="87"/>
      <c r="I664" s="87"/>
      <c r="J664" s="87"/>
      <c r="K664" s="87"/>
      <c r="L664" s="87"/>
      <c r="M664" s="87"/>
      <c r="N664" s="87"/>
      <c r="O664" s="87"/>
    </row>
    <row r="665" spans="1:26" ht="15.75" customHeight="1">
      <c r="A665" s="93"/>
      <c r="B665" s="96" t="s">
        <v>326</v>
      </c>
      <c r="C665" s="99" t="s">
        <v>4</v>
      </c>
      <c r="D665" s="99" t="s">
        <v>5</v>
      </c>
      <c r="E665" s="148"/>
      <c r="F665" s="148"/>
      <c r="G665" s="86"/>
      <c r="H665" s="86"/>
      <c r="I665" s="86"/>
      <c r="J665" s="86"/>
      <c r="K665" s="86"/>
      <c r="L665" s="86"/>
      <c r="M665" s="86"/>
      <c r="N665" s="86"/>
      <c r="O665" s="86"/>
      <c r="P665" s="93"/>
      <c r="Q665" s="93"/>
      <c r="R665" s="93"/>
      <c r="S665" s="93"/>
      <c r="T665" s="93"/>
      <c r="U665" s="93"/>
      <c r="V665" s="93"/>
      <c r="W665" s="93"/>
    </row>
    <row r="666" spans="1:26" ht="15.75" customHeight="1">
      <c r="A666" s="150"/>
      <c r="B666" s="137" t="s">
        <v>656</v>
      </c>
      <c r="C666" s="151">
        <v>0</v>
      </c>
      <c r="D666" s="152">
        <v>32690</v>
      </c>
      <c r="E666" s="286"/>
      <c r="F666" s="287"/>
      <c r="G666" s="87"/>
      <c r="H666" s="87"/>
      <c r="I666" s="87"/>
      <c r="J666" s="87"/>
      <c r="K666" s="87"/>
      <c r="L666" s="87"/>
      <c r="M666" s="87"/>
      <c r="N666" s="87"/>
      <c r="O666" s="87"/>
      <c r="P666" s="150"/>
      <c r="Q666" s="150"/>
      <c r="R666" s="150"/>
      <c r="S666" s="150"/>
      <c r="T666" s="150"/>
      <c r="U666" s="150"/>
      <c r="V666" s="150"/>
      <c r="W666" s="150"/>
      <c r="X666" s="150"/>
      <c r="Y666" s="150"/>
      <c r="Z666" s="150"/>
    </row>
    <row r="667" spans="1:26" ht="15.75" customHeight="1">
      <c r="B667" s="94" t="s">
        <v>657</v>
      </c>
      <c r="C667" s="111">
        <v>3809494</v>
      </c>
      <c r="D667" s="112">
        <v>8471706.3800000008</v>
      </c>
      <c r="E667" s="153"/>
      <c r="F667" s="153"/>
      <c r="G667" s="87"/>
      <c r="H667" s="87"/>
      <c r="I667" s="87"/>
      <c r="J667" s="87"/>
      <c r="K667" s="87"/>
      <c r="L667" s="87"/>
      <c r="M667" s="87"/>
      <c r="N667" s="87"/>
      <c r="O667" s="87"/>
    </row>
    <row r="668" spans="1:26" ht="15.75" customHeight="1">
      <c r="B668" s="94" t="s">
        <v>658</v>
      </c>
      <c r="C668" s="111">
        <v>88000</v>
      </c>
      <c r="D668" s="112">
        <v>100000</v>
      </c>
      <c r="E668" s="154"/>
      <c r="F668" s="154"/>
      <c r="G668" s="87"/>
      <c r="H668" s="87"/>
      <c r="I668" s="87"/>
      <c r="J668" s="87"/>
      <c r="K668" s="87"/>
      <c r="L668" s="87"/>
      <c r="M668" s="87"/>
      <c r="N668" s="87"/>
      <c r="O668" s="87"/>
    </row>
    <row r="669" spans="1:26" ht="15.75" customHeight="1">
      <c r="B669" s="2" t="s">
        <v>659</v>
      </c>
      <c r="C669" s="111">
        <v>13718460279.790001</v>
      </c>
      <c r="D669" s="112">
        <v>15151293622.07</v>
      </c>
      <c r="F669" s="94"/>
    </row>
    <row r="670" spans="1:26" ht="15.75" customHeight="1">
      <c r="B670" s="2" t="s">
        <v>660</v>
      </c>
      <c r="C670" s="111">
        <v>2665536702.3200002</v>
      </c>
      <c r="D670" s="112">
        <v>15000000</v>
      </c>
      <c r="F670" s="94"/>
    </row>
    <row r="671" spans="1:26" ht="15.75" customHeight="1">
      <c r="B671" s="2" t="s">
        <v>661</v>
      </c>
      <c r="C671" s="111">
        <v>107854822.31</v>
      </c>
      <c r="D671" s="112">
        <v>77120509.379999995</v>
      </c>
      <c r="F671" s="94"/>
    </row>
    <row r="672" spans="1:26" ht="15.75" customHeight="1">
      <c r="B672" s="2" t="s">
        <v>662</v>
      </c>
      <c r="C672" s="111">
        <v>0</v>
      </c>
      <c r="D672" s="112">
        <v>1934318.04</v>
      </c>
      <c r="F672" s="94"/>
    </row>
    <row r="673" spans="1:26" ht="15.75" customHeight="1">
      <c r="B673" s="2" t="s">
        <v>663</v>
      </c>
      <c r="C673" s="111">
        <v>227833408.90000001</v>
      </c>
      <c r="D673" s="112">
        <v>240482061.88</v>
      </c>
      <c r="F673" s="94"/>
    </row>
    <row r="674" spans="1:26" ht="15.75" customHeight="1">
      <c r="B674" s="2" t="s">
        <v>664</v>
      </c>
      <c r="C674" s="111">
        <v>0</v>
      </c>
      <c r="D674" s="112">
        <v>1023783352</v>
      </c>
      <c r="F674" s="94"/>
    </row>
    <row r="675" spans="1:26" ht="15.75" customHeight="1">
      <c r="B675" s="96" t="s">
        <v>324</v>
      </c>
      <c r="C675" s="101">
        <f>SUM(C666:C674)</f>
        <v>16723582707.32</v>
      </c>
      <c r="D675" s="101">
        <f>SUM(D666:D674)</f>
        <v>16518218259.749998</v>
      </c>
      <c r="E675" s="94"/>
      <c r="F675" s="94"/>
    </row>
    <row r="676" spans="1:26" ht="15.75" customHeight="1">
      <c r="B676" s="94"/>
      <c r="C676" s="100"/>
      <c r="D676" s="100"/>
      <c r="E676" s="94"/>
      <c r="F676" s="94"/>
    </row>
    <row r="677" spans="1:26" ht="30" customHeight="1">
      <c r="B677" s="96" t="s">
        <v>665</v>
      </c>
      <c r="C677" s="112"/>
      <c r="D677" s="112"/>
      <c r="E677" s="94"/>
      <c r="F677" s="94"/>
    </row>
    <row r="678" spans="1:26" ht="15.75" customHeight="1">
      <c r="B678" s="97" t="s">
        <v>666</v>
      </c>
      <c r="C678" s="112"/>
      <c r="D678" s="112"/>
      <c r="E678" s="94"/>
      <c r="F678" s="94"/>
    </row>
    <row r="679" spans="1:26" ht="15.75" customHeight="1">
      <c r="B679" s="94" t="s">
        <v>441</v>
      </c>
      <c r="C679" s="99" t="s">
        <v>4</v>
      </c>
      <c r="D679" s="99" t="s">
        <v>5</v>
      </c>
      <c r="E679" s="94"/>
      <c r="F679" s="94"/>
    </row>
    <row r="680" spans="1:26" ht="15.75" customHeight="1">
      <c r="B680" s="2" t="s">
        <v>667</v>
      </c>
      <c r="C680" s="107">
        <v>145236388.88</v>
      </c>
      <c r="D680" s="100">
        <v>74379162.659999996</v>
      </c>
      <c r="E680" s="103"/>
      <c r="F680" s="94"/>
    </row>
    <row r="681" spans="1:26" ht="15.75" customHeight="1">
      <c r="A681" s="155"/>
      <c r="B681" s="156" t="s">
        <v>668</v>
      </c>
      <c r="C681" s="157">
        <v>62.8</v>
      </c>
      <c r="D681" s="158">
        <v>35100</v>
      </c>
      <c r="E681" s="155"/>
      <c r="F681" s="159"/>
      <c r="G681" s="155"/>
      <c r="H681" s="155"/>
      <c r="I681" s="155"/>
      <c r="J681" s="155"/>
      <c r="K681" s="155"/>
      <c r="L681" s="155"/>
      <c r="M681" s="155"/>
      <c r="N681" s="155"/>
      <c r="O681" s="155"/>
      <c r="P681" s="155"/>
      <c r="Q681" s="155"/>
      <c r="R681" s="155"/>
      <c r="S681" s="155"/>
      <c r="T681" s="155"/>
      <c r="U681" s="155"/>
      <c r="V681" s="155"/>
      <c r="W681" s="155"/>
      <c r="X681" s="155"/>
      <c r="Y681" s="155"/>
      <c r="Z681" s="155"/>
    </row>
    <row r="682" spans="1:26" ht="15.75" customHeight="1">
      <c r="B682" s="2" t="s">
        <v>669</v>
      </c>
      <c r="C682" s="107">
        <v>299592.74</v>
      </c>
      <c r="D682" s="100">
        <v>569858.80000000005</v>
      </c>
      <c r="F682" s="94"/>
    </row>
    <row r="683" spans="1:26" ht="15.75" customHeight="1">
      <c r="B683" s="2" t="s">
        <v>670</v>
      </c>
      <c r="C683" s="107">
        <v>696300.89</v>
      </c>
      <c r="D683" s="100">
        <v>495691.51</v>
      </c>
      <c r="F683" s="94"/>
    </row>
    <row r="684" spans="1:26" ht="15.75" customHeight="1">
      <c r="B684" s="2" t="s">
        <v>671</v>
      </c>
      <c r="C684" s="107">
        <v>0</v>
      </c>
      <c r="D684" s="100">
        <v>371131.25</v>
      </c>
      <c r="F684" s="94"/>
    </row>
    <row r="685" spans="1:26" ht="15.75" customHeight="1">
      <c r="B685" s="2" t="s">
        <v>672</v>
      </c>
      <c r="C685" s="107">
        <v>160154.57999999999</v>
      </c>
      <c r="D685" s="100">
        <v>135358.64000000001</v>
      </c>
      <c r="F685" s="94"/>
    </row>
    <row r="686" spans="1:26" ht="15.75" customHeight="1">
      <c r="A686" s="155"/>
      <c r="B686" s="156" t="s">
        <v>673</v>
      </c>
      <c r="C686" s="157">
        <v>123471.31</v>
      </c>
      <c r="D686" s="158">
        <v>0</v>
      </c>
      <c r="E686" s="155"/>
      <c r="F686" s="159"/>
      <c r="G686" s="155"/>
      <c r="H686" s="155"/>
      <c r="I686" s="155"/>
      <c r="J686" s="155"/>
      <c r="K686" s="155"/>
      <c r="L686" s="155"/>
      <c r="M686" s="155"/>
      <c r="N686" s="155"/>
      <c r="O686" s="155"/>
      <c r="P686" s="155"/>
      <c r="Q686" s="155"/>
      <c r="R686" s="155"/>
      <c r="S686" s="155"/>
      <c r="T686" s="155"/>
      <c r="U686" s="155"/>
      <c r="V686" s="155"/>
      <c r="W686" s="155"/>
      <c r="X686" s="155"/>
      <c r="Y686" s="155"/>
      <c r="Z686" s="155"/>
    </row>
    <row r="687" spans="1:26" ht="15.75" customHeight="1">
      <c r="B687" s="2" t="s">
        <v>674</v>
      </c>
      <c r="C687" s="157">
        <v>500000</v>
      </c>
      <c r="D687" s="100">
        <v>53332.04</v>
      </c>
      <c r="F687" s="94"/>
    </row>
    <row r="688" spans="1:26" ht="15.75" customHeight="1">
      <c r="B688" s="2" t="s">
        <v>653</v>
      </c>
      <c r="C688" s="107">
        <v>0</v>
      </c>
      <c r="D688" s="100">
        <v>376203.37</v>
      </c>
      <c r="F688" s="94"/>
    </row>
    <row r="689" spans="2:6" ht="15.75" customHeight="1">
      <c r="B689" s="2" t="s">
        <v>675</v>
      </c>
      <c r="C689" s="107">
        <v>327444.73</v>
      </c>
      <c r="D689" s="100">
        <v>408126.38</v>
      </c>
      <c r="F689" s="94"/>
    </row>
    <row r="690" spans="2:6" ht="15.75" customHeight="1">
      <c r="B690" s="2" t="s">
        <v>676</v>
      </c>
      <c r="C690" s="107">
        <v>3905.98</v>
      </c>
      <c r="D690" s="100">
        <v>4364.8900000000003</v>
      </c>
      <c r="F690" s="94"/>
    </row>
    <row r="691" spans="2:6" ht="15.75" customHeight="1">
      <c r="B691" s="2" t="s">
        <v>677</v>
      </c>
      <c r="C691" s="107">
        <v>0</v>
      </c>
      <c r="D691" s="100">
        <v>1</v>
      </c>
      <c r="F691" s="94"/>
    </row>
    <row r="692" spans="2:6" ht="15.75" customHeight="1">
      <c r="B692" s="2" t="s">
        <v>678</v>
      </c>
      <c r="C692" s="107">
        <v>45620</v>
      </c>
      <c r="D692" s="100">
        <v>693665</v>
      </c>
      <c r="F692" s="94"/>
    </row>
    <row r="693" spans="2:6" ht="15.75" customHeight="1">
      <c r="B693" s="2" t="s">
        <v>679</v>
      </c>
      <c r="C693" s="107">
        <v>94290</v>
      </c>
      <c r="D693" s="100">
        <v>2864.4</v>
      </c>
      <c r="F693" s="94"/>
    </row>
    <row r="694" spans="2:6" ht="15.75" customHeight="1">
      <c r="B694" s="2" t="s">
        <v>680</v>
      </c>
      <c r="C694" s="107">
        <v>15000</v>
      </c>
      <c r="D694" s="100">
        <v>36800</v>
      </c>
      <c r="F694" s="94"/>
    </row>
    <row r="695" spans="2:6" ht="15.75" customHeight="1">
      <c r="B695" s="2" t="s">
        <v>681</v>
      </c>
      <c r="C695" s="107">
        <v>4090192.75</v>
      </c>
      <c r="D695" s="100">
        <v>2107767.7999999998</v>
      </c>
      <c r="F695" s="94"/>
    </row>
    <row r="696" spans="2:6" ht="15.75" customHeight="1">
      <c r="B696" s="142" t="s">
        <v>682</v>
      </c>
      <c r="C696" s="107">
        <v>500000</v>
      </c>
      <c r="D696" s="107">
        <v>0</v>
      </c>
      <c r="F696" s="94"/>
    </row>
    <row r="697" spans="2:6" ht="15.75" customHeight="1">
      <c r="B697" s="2" t="s">
        <v>683</v>
      </c>
      <c r="C697" s="107">
        <v>23428086.18</v>
      </c>
      <c r="D697" s="100">
        <v>10964186.220000001</v>
      </c>
      <c r="F697" s="94"/>
    </row>
    <row r="698" spans="2:6" ht="15.75" customHeight="1">
      <c r="B698" s="142" t="s">
        <v>684</v>
      </c>
      <c r="C698" s="107">
        <v>7510.03</v>
      </c>
      <c r="D698" s="100">
        <v>0</v>
      </c>
      <c r="F698" s="94"/>
    </row>
    <row r="699" spans="2:6" ht="15.75" customHeight="1">
      <c r="B699" s="96" t="s">
        <v>324</v>
      </c>
      <c r="C699" s="101">
        <f>SUM(C680:C698)</f>
        <v>175528020.87</v>
      </c>
      <c r="D699" s="101">
        <f>SUM(D680:D698)</f>
        <v>90633613.960000008</v>
      </c>
      <c r="F699" s="94"/>
    </row>
    <row r="700" spans="2:6" ht="15.75" customHeight="1">
      <c r="B700" s="94" t="s">
        <v>685</v>
      </c>
      <c r="C700" s="112"/>
      <c r="D700" s="112"/>
      <c r="E700" s="94"/>
      <c r="F700" s="94"/>
    </row>
    <row r="701" spans="2:6" ht="15.75" customHeight="1">
      <c r="B701" s="96" t="s">
        <v>686</v>
      </c>
      <c r="C701" s="112"/>
      <c r="D701" s="112"/>
      <c r="E701" s="94"/>
      <c r="F701" s="94"/>
    </row>
    <row r="702" spans="2:6" ht="15.75" customHeight="1">
      <c r="B702" s="94"/>
      <c r="C702" s="112"/>
      <c r="D702" s="112"/>
      <c r="E702" s="94"/>
      <c r="F702" s="94"/>
    </row>
    <row r="703" spans="2:6" ht="15.75" customHeight="1">
      <c r="B703" s="97" t="s">
        <v>687</v>
      </c>
      <c r="C703" s="112"/>
      <c r="D703" s="112"/>
      <c r="E703" s="94"/>
      <c r="F703" s="94"/>
    </row>
    <row r="704" spans="2:6" ht="15.75" customHeight="1">
      <c r="B704" s="94" t="s">
        <v>326</v>
      </c>
      <c r="C704" s="99" t="s">
        <v>4</v>
      </c>
      <c r="D704" s="99" t="s">
        <v>5</v>
      </c>
      <c r="E704" s="94"/>
      <c r="F704" s="94"/>
    </row>
    <row r="705" spans="1:23" ht="15.75" customHeight="1">
      <c r="B705" s="94" t="s">
        <v>688</v>
      </c>
      <c r="C705" s="107">
        <v>0</v>
      </c>
      <c r="D705" s="100">
        <v>907</v>
      </c>
      <c r="E705" s="94"/>
      <c r="F705" s="94"/>
    </row>
    <row r="706" spans="1:23" ht="15.75" customHeight="1">
      <c r="B706" s="96" t="s">
        <v>324</v>
      </c>
      <c r="C706" s="101">
        <f t="shared" ref="C706:D706" si="5">SUM(C705)</f>
        <v>0</v>
      </c>
      <c r="D706" s="101">
        <f t="shared" si="5"/>
        <v>907</v>
      </c>
      <c r="E706" s="94"/>
      <c r="F706" s="94"/>
    </row>
    <row r="707" spans="1:23" ht="15.75" customHeight="1">
      <c r="B707" s="94"/>
      <c r="C707" s="112"/>
      <c r="D707" s="112"/>
      <c r="E707" s="94"/>
      <c r="F707" s="94"/>
    </row>
    <row r="708" spans="1:23" ht="15.75" customHeight="1">
      <c r="B708" s="94"/>
      <c r="C708" s="112"/>
      <c r="D708" s="112"/>
      <c r="E708" s="94"/>
      <c r="F708" s="94"/>
    </row>
    <row r="709" spans="1:23" ht="15.75" customHeight="1">
      <c r="B709" s="96" t="s">
        <v>689</v>
      </c>
      <c r="C709" s="112"/>
      <c r="D709" s="112"/>
      <c r="E709" s="94"/>
      <c r="F709" s="94"/>
    </row>
    <row r="710" spans="1:23" ht="15.75" customHeight="1">
      <c r="B710" s="97" t="s">
        <v>690</v>
      </c>
      <c r="C710" s="112"/>
      <c r="D710" s="112"/>
      <c r="E710" s="96"/>
      <c r="F710" s="94"/>
    </row>
    <row r="711" spans="1:23" ht="15.75" customHeight="1">
      <c r="B711" s="94"/>
      <c r="C711" s="112"/>
      <c r="D711" s="112"/>
      <c r="E711" s="96"/>
      <c r="F711" s="94"/>
    </row>
    <row r="712" spans="1:23" ht="15.75" customHeight="1">
      <c r="C712" s="160">
        <v>2025</v>
      </c>
      <c r="D712" s="160">
        <v>2024</v>
      </c>
      <c r="E712" s="96"/>
      <c r="F712" s="94"/>
    </row>
    <row r="713" spans="1:23" ht="15.75" customHeight="1">
      <c r="B713" s="96" t="s">
        <v>691</v>
      </c>
      <c r="C713" s="111">
        <v>12421870780</v>
      </c>
      <c r="D713" s="112">
        <v>10929536846.750004</v>
      </c>
      <c r="E713" s="96"/>
      <c r="F713" s="94"/>
    </row>
    <row r="714" spans="1:23" ht="15.75" customHeight="1">
      <c r="B714" s="96" t="s">
        <v>692</v>
      </c>
      <c r="C714" s="111">
        <v>4233323913.1300001</v>
      </c>
      <c r="D714" s="112">
        <v>3514636275.6100001</v>
      </c>
      <c r="E714" s="96"/>
      <c r="F714" s="94"/>
    </row>
    <row r="715" spans="1:23" ht="15.75" customHeight="1">
      <c r="B715" s="96" t="s">
        <v>693</v>
      </c>
      <c r="C715" s="111">
        <v>625687378.10000002</v>
      </c>
      <c r="D715" s="112">
        <v>573405889.64999998</v>
      </c>
      <c r="E715" s="96"/>
      <c r="F715" s="94"/>
    </row>
    <row r="716" spans="1:23" ht="15.75" customHeight="1">
      <c r="B716" s="94"/>
      <c r="C716" s="101">
        <f>SUM(C713:C715)</f>
        <v>17280882071.23</v>
      </c>
      <c r="D716" s="101">
        <f>SUM(D713:D715)</f>
        <v>15017579012.010004</v>
      </c>
      <c r="E716" s="96"/>
      <c r="F716" s="94"/>
    </row>
    <row r="717" spans="1:23" ht="15.75" customHeight="1">
      <c r="B717" s="94"/>
      <c r="C717" s="112"/>
      <c r="D717" s="112"/>
      <c r="E717" s="96"/>
      <c r="F717" s="94"/>
    </row>
    <row r="718" spans="1:23" ht="15.75" customHeight="1">
      <c r="B718" s="94"/>
      <c r="C718" s="112"/>
      <c r="D718" s="112"/>
      <c r="E718" s="96"/>
      <c r="F718" s="94"/>
    </row>
    <row r="719" spans="1:23" ht="14.25" customHeight="1">
      <c r="A719" s="93"/>
      <c r="B719" s="96" t="s">
        <v>694</v>
      </c>
      <c r="C719" s="99" t="s">
        <v>4</v>
      </c>
      <c r="D719" s="99" t="s">
        <v>5</v>
      </c>
      <c r="E719" s="94"/>
      <c r="F719" s="96"/>
      <c r="G719" s="93"/>
      <c r="H719" s="93"/>
      <c r="I719" s="93"/>
      <c r="J719" s="93"/>
      <c r="K719" s="93"/>
      <c r="L719" s="93"/>
      <c r="M719" s="93"/>
      <c r="N719" s="93"/>
      <c r="O719" s="93"/>
      <c r="P719" s="93"/>
      <c r="Q719" s="93"/>
      <c r="R719" s="93"/>
      <c r="S719" s="93"/>
      <c r="T719" s="93"/>
      <c r="U719" s="93"/>
      <c r="V719" s="93"/>
      <c r="W719" s="93"/>
    </row>
    <row r="720" spans="1:23" ht="12" customHeight="1">
      <c r="B720" s="94"/>
      <c r="C720" s="100"/>
      <c r="D720" s="100"/>
      <c r="E720" s="94"/>
      <c r="F720" s="94"/>
    </row>
    <row r="721" spans="2:6" ht="15.75" customHeight="1">
      <c r="B721" s="89" t="s">
        <v>695</v>
      </c>
      <c r="C721" s="161">
        <v>3339149472.9299998</v>
      </c>
      <c r="D721" s="162">
        <v>3114456153.0900002</v>
      </c>
      <c r="E721" s="94"/>
      <c r="F721" s="94"/>
    </row>
    <row r="722" spans="2:6" ht="15" customHeight="1">
      <c r="B722" s="89" t="s">
        <v>696</v>
      </c>
      <c r="C722" s="161">
        <v>6321386935.4799995</v>
      </c>
      <c r="D722" s="162">
        <v>5921619334.1000004</v>
      </c>
      <c r="E722" s="94"/>
      <c r="F722" s="94"/>
    </row>
    <row r="723" spans="2:6" ht="15" customHeight="1">
      <c r="B723" s="89" t="s">
        <v>697</v>
      </c>
      <c r="C723" s="161">
        <v>48398043.479999997</v>
      </c>
      <c r="D723" s="162">
        <v>41388882.210000001</v>
      </c>
      <c r="E723" s="94"/>
      <c r="F723" s="94"/>
    </row>
    <row r="724" spans="2:6" ht="15" customHeight="1">
      <c r="B724" s="89" t="s">
        <v>698</v>
      </c>
      <c r="C724" s="161">
        <v>213947239</v>
      </c>
      <c r="D724" s="162">
        <v>178853937.90000001</v>
      </c>
      <c r="E724" s="94"/>
      <c r="F724" s="94"/>
    </row>
    <row r="725" spans="2:6" ht="15" customHeight="1">
      <c r="B725" s="89" t="s">
        <v>699</v>
      </c>
      <c r="C725" s="161">
        <v>686378228.47000003</v>
      </c>
      <c r="D725" s="162">
        <v>692275193.53999996</v>
      </c>
      <c r="E725" s="94"/>
      <c r="F725" s="94"/>
    </row>
    <row r="726" spans="2:6" ht="15" customHeight="1">
      <c r="B726" s="89" t="s">
        <v>700</v>
      </c>
      <c r="C726" s="161">
        <v>814549988.15999997</v>
      </c>
      <c r="D726" s="162">
        <v>25896706.27</v>
      </c>
      <c r="E726" s="94"/>
      <c r="F726" s="94"/>
    </row>
    <row r="727" spans="2:6" ht="15" customHeight="1">
      <c r="B727" s="89" t="s">
        <v>701</v>
      </c>
      <c r="C727" s="161">
        <v>13813393.130000001</v>
      </c>
      <c r="D727" s="162">
        <v>20756309.039999999</v>
      </c>
      <c r="E727" s="94"/>
      <c r="F727" s="94"/>
    </row>
    <row r="728" spans="2:6" ht="15" customHeight="1">
      <c r="B728" s="94" t="s">
        <v>702</v>
      </c>
      <c r="C728" s="111">
        <v>14546916.33</v>
      </c>
      <c r="D728" s="112">
        <v>13815422.24</v>
      </c>
      <c r="E728" s="94"/>
      <c r="F728" s="94"/>
    </row>
    <row r="729" spans="2:6" ht="15.75" customHeight="1">
      <c r="B729" s="94" t="s">
        <v>703</v>
      </c>
      <c r="C729" s="111">
        <v>8822008.1099999994</v>
      </c>
      <c r="D729" s="112">
        <v>8527921.0700000003</v>
      </c>
      <c r="E729" s="94"/>
      <c r="F729" s="94"/>
    </row>
    <row r="730" spans="2:6" ht="15.75" customHeight="1">
      <c r="B730" s="94" t="s">
        <v>704</v>
      </c>
      <c r="C730" s="111">
        <v>1832559</v>
      </c>
      <c r="D730" s="112">
        <v>1304376.1100000001</v>
      </c>
      <c r="E730" s="94"/>
      <c r="F730" s="94"/>
    </row>
    <row r="731" spans="2:6" ht="15.75" customHeight="1">
      <c r="B731" s="94" t="s">
        <v>705</v>
      </c>
      <c r="C731" s="111">
        <v>3403988.25</v>
      </c>
      <c r="D731" s="112">
        <v>2811352.95</v>
      </c>
      <c r="E731" s="94"/>
      <c r="F731" s="94"/>
    </row>
    <row r="732" spans="2:6" ht="15.75" customHeight="1">
      <c r="B732" s="94" t="s">
        <v>706</v>
      </c>
      <c r="C732" s="111">
        <v>16568179.74</v>
      </c>
      <c r="D732" s="112">
        <v>16370801.16</v>
      </c>
      <c r="E732" s="94"/>
      <c r="F732" s="94"/>
    </row>
    <row r="733" spans="2:6" ht="15.75" customHeight="1">
      <c r="B733" s="94" t="s">
        <v>707</v>
      </c>
      <c r="C733" s="111">
        <v>11616</v>
      </c>
      <c r="D733" s="112">
        <v>71033.2</v>
      </c>
      <c r="E733" s="94"/>
      <c r="F733" s="94"/>
    </row>
    <row r="734" spans="2:6" ht="15.75" customHeight="1">
      <c r="B734" s="94" t="s">
        <v>708</v>
      </c>
      <c r="C734" s="111">
        <v>842093421.79999995</v>
      </c>
      <c r="D734" s="112">
        <v>790721651.09000003</v>
      </c>
      <c r="E734" s="94"/>
      <c r="F734" s="94"/>
    </row>
    <row r="735" spans="2:6" ht="15.75" customHeight="1">
      <c r="B735" s="97" t="s">
        <v>709</v>
      </c>
      <c r="C735" s="111">
        <v>0</v>
      </c>
      <c r="D735" s="112">
        <v>20000</v>
      </c>
      <c r="E735" s="94"/>
      <c r="F735" s="94"/>
    </row>
    <row r="736" spans="2:6" ht="15.75" customHeight="1">
      <c r="B736" s="94" t="s">
        <v>710</v>
      </c>
      <c r="C736" s="111">
        <v>5736079.8899999997</v>
      </c>
      <c r="D736" s="112">
        <v>4446070.42</v>
      </c>
      <c r="E736" s="94"/>
      <c r="F736" s="94"/>
    </row>
    <row r="737" spans="2:6" ht="15.75" customHeight="1">
      <c r="B737" s="94" t="s">
        <v>711</v>
      </c>
      <c r="C737" s="111">
        <v>11233064.609999999</v>
      </c>
      <c r="D737" s="112">
        <v>10133004.77</v>
      </c>
      <c r="E737" s="94"/>
      <c r="F737" s="94"/>
    </row>
    <row r="738" spans="2:6" ht="15.75" customHeight="1">
      <c r="B738" s="94" t="s">
        <v>712</v>
      </c>
      <c r="C738" s="111">
        <v>353274.25</v>
      </c>
      <c r="D738" s="112">
        <v>305332.84999999998</v>
      </c>
      <c r="E738" s="94"/>
      <c r="F738" s="94"/>
    </row>
    <row r="739" spans="2:6" ht="15.75" customHeight="1">
      <c r="B739" s="97" t="s">
        <v>713</v>
      </c>
      <c r="C739" s="111">
        <v>20100</v>
      </c>
      <c r="D739" s="112">
        <v>0</v>
      </c>
      <c r="E739" s="94"/>
      <c r="F739" s="94"/>
    </row>
    <row r="740" spans="2:6" ht="15.75" customHeight="1">
      <c r="B740" s="97" t="s">
        <v>714</v>
      </c>
      <c r="C740" s="111">
        <v>54080</v>
      </c>
      <c r="D740" s="111">
        <v>0</v>
      </c>
      <c r="E740" s="94"/>
      <c r="F740" s="94"/>
    </row>
    <row r="741" spans="2:6" ht="15.75" customHeight="1">
      <c r="B741" s="94" t="s">
        <v>715</v>
      </c>
      <c r="C741" s="111">
        <v>0</v>
      </c>
      <c r="D741" s="112">
        <v>25000</v>
      </c>
      <c r="E741" s="94"/>
      <c r="F741" s="94"/>
    </row>
    <row r="742" spans="2:6" ht="15.75" customHeight="1">
      <c r="B742" s="94" t="s">
        <v>716</v>
      </c>
      <c r="C742" s="111">
        <v>77390481.280000001</v>
      </c>
      <c r="D742" s="112">
        <v>74914744.159999996</v>
      </c>
      <c r="E742" s="94"/>
      <c r="F742" s="94"/>
    </row>
    <row r="743" spans="2:6" ht="15.75" customHeight="1">
      <c r="B743" s="94" t="s">
        <v>717</v>
      </c>
      <c r="C743" s="111">
        <v>0</v>
      </c>
      <c r="D743" s="112">
        <v>4759729.38</v>
      </c>
      <c r="E743" s="94"/>
      <c r="F743" s="94"/>
    </row>
    <row r="744" spans="2:6" ht="15.75" customHeight="1">
      <c r="B744" s="94" t="s">
        <v>718</v>
      </c>
      <c r="C744" s="111">
        <v>0</v>
      </c>
      <c r="D744" s="112">
        <v>151800</v>
      </c>
      <c r="E744" s="94"/>
      <c r="F744" s="94"/>
    </row>
    <row r="745" spans="2:6" ht="15.75" customHeight="1">
      <c r="B745" s="97" t="s">
        <v>719</v>
      </c>
      <c r="C745" s="111">
        <v>159928</v>
      </c>
      <c r="D745" s="111">
        <v>0</v>
      </c>
      <c r="E745" s="94"/>
      <c r="F745" s="94"/>
    </row>
    <row r="746" spans="2:6" ht="15.75" customHeight="1">
      <c r="B746" s="94" t="s">
        <v>720</v>
      </c>
      <c r="C746" s="111">
        <v>484100.14</v>
      </c>
      <c r="D746" s="112">
        <v>544552.84</v>
      </c>
      <c r="E746" s="94"/>
      <c r="F746" s="94"/>
    </row>
    <row r="747" spans="2:6" ht="15.75" customHeight="1">
      <c r="B747" s="94" t="s">
        <v>721</v>
      </c>
      <c r="C747" s="163">
        <v>1537682.16</v>
      </c>
      <c r="D747" s="164">
        <v>1639852.61</v>
      </c>
      <c r="E747" s="94"/>
      <c r="F747" s="94"/>
    </row>
    <row r="748" spans="2:6" ht="15.75" customHeight="1">
      <c r="B748" s="96" t="s">
        <v>324</v>
      </c>
      <c r="C748" s="136">
        <f>SUM(C721:C747)</f>
        <v>12421870780.209997</v>
      </c>
      <c r="D748" s="136">
        <f>SUM(D721:D747)</f>
        <v>10925809161.000004</v>
      </c>
      <c r="E748" s="94"/>
      <c r="F748" s="94"/>
    </row>
    <row r="749" spans="2:6" ht="15.75" customHeight="1">
      <c r="B749" s="94"/>
      <c r="C749" s="112"/>
      <c r="D749" s="112"/>
      <c r="E749" s="94"/>
      <c r="F749" s="94"/>
    </row>
    <row r="750" spans="2:6" ht="15.75" customHeight="1">
      <c r="B750" s="123" t="s">
        <v>722</v>
      </c>
      <c r="C750" s="112"/>
      <c r="D750" s="112"/>
      <c r="E750" s="94"/>
      <c r="F750" s="94"/>
    </row>
    <row r="751" spans="2:6" ht="15.75" customHeight="1">
      <c r="B751" s="94"/>
      <c r="C751" s="112"/>
      <c r="D751" s="112"/>
      <c r="E751" s="94"/>
      <c r="F751" s="94"/>
    </row>
    <row r="752" spans="2:6" ht="15.75" customHeight="1">
      <c r="B752" s="94" t="s">
        <v>723</v>
      </c>
      <c r="C752" s="111">
        <v>4233323913.1300001</v>
      </c>
      <c r="D752" s="112">
        <v>3514636275.6100001</v>
      </c>
      <c r="E752" s="94"/>
      <c r="F752" s="94"/>
    </row>
    <row r="753" spans="2:6" ht="15.75" customHeight="1">
      <c r="B753" s="96" t="s">
        <v>324</v>
      </c>
      <c r="C753" s="136">
        <f t="shared" ref="C753:D753" si="6">SUM(C752)</f>
        <v>4233323913.1300001</v>
      </c>
      <c r="D753" s="136">
        <f t="shared" si="6"/>
        <v>3514636275.6100001</v>
      </c>
      <c r="E753" s="94"/>
      <c r="F753" s="94"/>
    </row>
    <row r="754" spans="2:6" ht="15.75" customHeight="1">
      <c r="B754" s="94"/>
      <c r="C754" s="112"/>
      <c r="D754" s="112"/>
      <c r="E754" s="94"/>
      <c r="F754" s="94"/>
    </row>
    <row r="755" spans="2:6" ht="15.75" customHeight="1">
      <c r="B755" s="94"/>
      <c r="C755" s="112"/>
      <c r="D755" s="112"/>
      <c r="E755" s="94"/>
      <c r="F755" s="94"/>
    </row>
    <row r="756" spans="2:6" ht="15.75" customHeight="1">
      <c r="B756" s="123" t="s">
        <v>724</v>
      </c>
      <c r="C756" s="112"/>
      <c r="D756" s="112"/>
      <c r="E756" s="94"/>
      <c r="F756" s="94"/>
    </row>
    <row r="757" spans="2:6" ht="15.75" customHeight="1">
      <c r="B757" s="94" t="s">
        <v>725</v>
      </c>
      <c r="C757" s="111">
        <v>625687978.13999999</v>
      </c>
      <c r="D757" s="112">
        <v>573405889.64999998</v>
      </c>
      <c r="E757" s="94"/>
      <c r="F757" s="94"/>
    </row>
    <row r="758" spans="2:6" ht="15.75" customHeight="1">
      <c r="B758" s="96" t="s">
        <v>324</v>
      </c>
      <c r="C758" s="136">
        <f t="shared" ref="C758:D758" si="7">SUM(C757)</f>
        <v>625687978.13999999</v>
      </c>
      <c r="D758" s="136">
        <f t="shared" si="7"/>
        <v>573405889.64999998</v>
      </c>
      <c r="E758" s="94"/>
      <c r="F758" s="94"/>
    </row>
    <row r="759" spans="2:6" ht="15.75" customHeight="1">
      <c r="B759" s="94" t="s">
        <v>726</v>
      </c>
      <c r="C759" s="112"/>
      <c r="D759" s="112"/>
      <c r="E759" s="94"/>
      <c r="F759" s="94"/>
    </row>
    <row r="760" spans="2:6" ht="15.75" customHeight="1">
      <c r="B760" s="96"/>
      <c r="C760" s="112"/>
      <c r="D760" s="112"/>
      <c r="E760" s="94"/>
      <c r="F760" s="94"/>
    </row>
    <row r="761" spans="2:6" ht="15.75" customHeight="1">
      <c r="B761" s="123" t="s">
        <v>727</v>
      </c>
      <c r="C761" s="112"/>
      <c r="D761" s="112"/>
      <c r="E761" s="94"/>
      <c r="F761" s="94"/>
    </row>
    <row r="762" spans="2:6" ht="15.75" customHeight="1">
      <c r="B762" s="96"/>
      <c r="C762" s="112"/>
      <c r="D762" s="112"/>
      <c r="E762" s="94"/>
      <c r="F762" s="94"/>
    </row>
    <row r="763" spans="2:6" ht="15.75" customHeight="1">
      <c r="B763" s="96" t="s">
        <v>694</v>
      </c>
      <c r="C763" s="99" t="s">
        <v>4</v>
      </c>
      <c r="D763" s="99" t="s">
        <v>5</v>
      </c>
      <c r="E763" s="94"/>
      <c r="F763" s="94"/>
    </row>
    <row r="764" spans="2:6" ht="15.75" customHeight="1">
      <c r="B764" s="96"/>
      <c r="C764" s="112"/>
      <c r="D764" s="112"/>
      <c r="E764" s="94"/>
      <c r="F764" s="94"/>
    </row>
    <row r="765" spans="2:6" ht="15.75" customHeight="1">
      <c r="B765" s="94" t="s">
        <v>728</v>
      </c>
      <c r="C765" s="165">
        <v>1350326.77</v>
      </c>
      <c r="D765" s="111">
        <v>3583718.25</v>
      </c>
      <c r="E765" s="94"/>
      <c r="F765" s="94"/>
    </row>
    <row r="766" spans="2:6" ht="15.75" customHeight="1">
      <c r="B766" s="97" t="s">
        <v>729</v>
      </c>
      <c r="C766" s="111">
        <v>100000</v>
      </c>
      <c r="D766" s="112">
        <v>141177.5</v>
      </c>
      <c r="E766" s="94"/>
      <c r="F766" s="94"/>
    </row>
    <row r="767" spans="2:6" ht="15.75" customHeight="1">
      <c r="B767" s="94" t="s">
        <v>730</v>
      </c>
      <c r="C767" s="111">
        <v>90000</v>
      </c>
      <c r="D767" s="112">
        <v>0</v>
      </c>
      <c r="E767" s="94"/>
      <c r="F767" s="94"/>
    </row>
    <row r="768" spans="2:6" ht="15.75" customHeight="1">
      <c r="B768" s="97" t="s">
        <v>731</v>
      </c>
      <c r="C768" s="111">
        <v>801600</v>
      </c>
      <c r="D768" s="111">
        <v>0</v>
      </c>
      <c r="E768" s="94"/>
      <c r="F768" s="94"/>
    </row>
    <row r="769" spans="1:26" ht="15.75" customHeight="1">
      <c r="B769" s="96" t="s">
        <v>324</v>
      </c>
      <c r="C769" s="136">
        <f>SUM(C765:C768)</f>
        <v>2341926.77</v>
      </c>
      <c r="D769" s="136">
        <f>SUM(D765:D768)</f>
        <v>3724895.75</v>
      </c>
      <c r="E769" s="94"/>
      <c r="F769" s="94"/>
    </row>
    <row r="770" spans="1:26" ht="15.75" customHeight="1">
      <c r="B770" s="96"/>
      <c r="C770" s="112"/>
      <c r="D770" s="112"/>
      <c r="E770" s="94"/>
      <c r="F770" s="94"/>
    </row>
    <row r="771" spans="1:26" ht="15.75" customHeight="1">
      <c r="B771" s="96"/>
      <c r="C771" s="112"/>
      <c r="D771" s="112"/>
      <c r="E771" s="94"/>
      <c r="F771" s="94"/>
    </row>
    <row r="772" spans="1:26" ht="15.75" customHeight="1">
      <c r="B772" s="96"/>
      <c r="C772" s="112"/>
      <c r="D772" s="112"/>
      <c r="E772" s="94"/>
      <c r="F772" s="94"/>
    </row>
    <row r="773" spans="1:26" ht="15.75" customHeight="1">
      <c r="B773" s="123" t="s">
        <v>732</v>
      </c>
      <c r="C773" s="112"/>
      <c r="D773" s="112"/>
      <c r="E773" s="94"/>
      <c r="F773" s="94"/>
    </row>
    <row r="774" spans="1:26" ht="15.75" customHeight="1">
      <c r="B774" s="97" t="s">
        <v>733</v>
      </c>
      <c r="C774" s="112"/>
      <c r="D774" s="112"/>
      <c r="E774" s="94"/>
      <c r="F774" s="94"/>
    </row>
    <row r="775" spans="1:26" ht="15.75" customHeight="1">
      <c r="B775" s="96" t="s">
        <v>734</v>
      </c>
      <c r="C775" s="166" t="s">
        <v>4</v>
      </c>
      <c r="D775" s="166" t="s">
        <v>5</v>
      </c>
      <c r="E775" s="94"/>
      <c r="F775" s="94"/>
    </row>
    <row r="776" spans="1:26" ht="15.75" customHeight="1">
      <c r="B776" s="94" t="s">
        <v>735</v>
      </c>
      <c r="C776" s="111">
        <v>21282913.030000001</v>
      </c>
      <c r="D776" s="112">
        <v>20029615.289999999</v>
      </c>
      <c r="E776" s="94"/>
      <c r="F776" s="94"/>
    </row>
    <row r="777" spans="1:26" ht="15.75" customHeight="1">
      <c r="B777" s="94" t="s">
        <v>736</v>
      </c>
      <c r="C777" s="111">
        <v>128235.26</v>
      </c>
      <c r="D777" s="112">
        <v>111740.01</v>
      </c>
      <c r="E777" s="94"/>
      <c r="F777" s="94"/>
    </row>
    <row r="778" spans="1:26" ht="15.75" customHeight="1">
      <c r="B778" s="94" t="s">
        <v>737</v>
      </c>
      <c r="C778" s="111">
        <v>3176223.37</v>
      </c>
      <c r="D778" s="112">
        <v>2267219.89</v>
      </c>
      <c r="E778" s="94"/>
      <c r="F778" s="94"/>
    </row>
    <row r="779" spans="1:26" ht="15.75" customHeight="1">
      <c r="B779" s="94" t="s">
        <v>738</v>
      </c>
      <c r="C779" s="111">
        <v>2000</v>
      </c>
      <c r="D779" s="112">
        <v>198136.76</v>
      </c>
      <c r="E779" s="94"/>
      <c r="F779" s="94"/>
    </row>
    <row r="780" spans="1:26" ht="15.75" customHeight="1">
      <c r="A780" s="150"/>
      <c r="B780" s="137" t="s">
        <v>739</v>
      </c>
      <c r="C780" s="151">
        <v>300</v>
      </c>
      <c r="D780" s="152">
        <v>27386.67</v>
      </c>
      <c r="E780" s="138"/>
      <c r="F780" s="137"/>
      <c r="G780" s="150"/>
      <c r="H780" s="150"/>
      <c r="I780" s="150"/>
      <c r="J780" s="150"/>
      <c r="K780" s="150"/>
      <c r="L780" s="150"/>
      <c r="M780" s="150"/>
      <c r="N780" s="150"/>
      <c r="O780" s="150"/>
      <c r="P780" s="150"/>
      <c r="Q780" s="150"/>
      <c r="R780" s="150"/>
      <c r="S780" s="150"/>
      <c r="T780" s="150"/>
      <c r="U780" s="150"/>
      <c r="V780" s="150"/>
      <c r="W780" s="150"/>
      <c r="X780" s="150"/>
      <c r="Y780" s="150"/>
      <c r="Z780" s="150"/>
    </row>
    <row r="781" spans="1:26" ht="15.75" customHeight="1">
      <c r="B781" s="94" t="s">
        <v>740</v>
      </c>
      <c r="C781" s="111">
        <v>1813858.68</v>
      </c>
      <c r="D781" s="112">
        <v>60030.1</v>
      </c>
      <c r="E781" s="94"/>
      <c r="F781" s="94"/>
    </row>
    <row r="782" spans="1:26" ht="15.75" customHeight="1">
      <c r="A782" s="150"/>
      <c r="B782" s="137" t="s">
        <v>741</v>
      </c>
      <c r="C782" s="151">
        <v>37789.69</v>
      </c>
      <c r="D782" s="152">
        <v>511838.64</v>
      </c>
      <c r="E782" s="138"/>
      <c r="F782" s="137"/>
      <c r="G782" s="150"/>
      <c r="H782" s="150"/>
      <c r="I782" s="150"/>
      <c r="J782" s="150"/>
      <c r="K782" s="150"/>
      <c r="L782" s="150"/>
      <c r="M782" s="150"/>
      <c r="N782" s="150"/>
      <c r="O782" s="150"/>
      <c r="P782" s="150"/>
      <c r="Q782" s="150"/>
      <c r="R782" s="150"/>
      <c r="S782" s="150"/>
      <c r="T782" s="150"/>
      <c r="U782" s="150"/>
      <c r="V782" s="150"/>
      <c r="W782" s="150"/>
      <c r="X782" s="150"/>
      <c r="Y782" s="150"/>
      <c r="Z782" s="150"/>
    </row>
    <row r="783" spans="1:26" ht="15.75" customHeight="1">
      <c r="B783" s="94" t="s">
        <v>742</v>
      </c>
      <c r="C783" s="111">
        <v>2166812.89</v>
      </c>
      <c r="D783" s="112">
        <v>2657925.5</v>
      </c>
      <c r="E783" s="94"/>
      <c r="F783" s="94"/>
    </row>
    <row r="784" spans="1:26" ht="15.75" customHeight="1">
      <c r="B784" s="94" t="s">
        <v>743</v>
      </c>
      <c r="C784" s="111">
        <v>1787355.75</v>
      </c>
      <c r="D784" s="112">
        <v>1596290.88</v>
      </c>
      <c r="E784" s="94"/>
      <c r="F784" s="94"/>
    </row>
    <row r="785" spans="1:26" ht="15.75" customHeight="1">
      <c r="B785" s="94" t="s">
        <v>744</v>
      </c>
      <c r="C785" s="111">
        <v>5507672.4199999999</v>
      </c>
      <c r="D785" s="112">
        <v>3749696.28</v>
      </c>
      <c r="E785" s="94"/>
      <c r="F785" s="94"/>
    </row>
    <row r="786" spans="1:26" ht="15.75" customHeight="1">
      <c r="B786" s="94" t="s">
        <v>745</v>
      </c>
      <c r="C786" s="111">
        <v>47637.61</v>
      </c>
      <c r="D786" s="112">
        <v>9724.99</v>
      </c>
      <c r="E786" s="94"/>
      <c r="F786" s="94"/>
    </row>
    <row r="787" spans="1:26" ht="15.75" customHeight="1">
      <c r="B787" s="94" t="s">
        <v>746</v>
      </c>
      <c r="C787" s="111">
        <v>5009044.8</v>
      </c>
      <c r="D787" s="112">
        <v>2045068.87</v>
      </c>
      <c r="E787" s="94"/>
      <c r="F787" s="94"/>
    </row>
    <row r="788" spans="1:26" ht="15.75" customHeight="1">
      <c r="B788" s="94" t="s">
        <v>747</v>
      </c>
      <c r="C788" s="111">
        <v>8796061.5800000001</v>
      </c>
      <c r="D788" s="112">
        <v>6741155.6100000003</v>
      </c>
      <c r="E788" s="94"/>
      <c r="F788" s="94"/>
    </row>
    <row r="789" spans="1:26" ht="15.75" customHeight="1">
      <c r="B789" s="94" t="s">
        <v>748</v>
      </c>
      <c r="C789" s="111">
        <v>4483895.2300000004</v>
      </c>
      <c r="D789" s="112">
        <v>2871235.06</v>
      </c>
      <c r="E789" s="94"/>
      <c r="F789" s="94"/>
    </row>
    <row r="790" spans="1:26" ht="15.75" customHeight="1">
      <c r="A790" s="150"/>
      <c r="B790" s="137" t="s">
        <v>749</v>
      </c>
      <c r="C790" s="151">
        <v>4233137.08</v>
      </c>
      <c r="D790" s="152">
        <v>1832680.17</v>
      </c>
      <c r="E790" s="137"/>
      <c r="F790" s="137"/>
      <c r="G790" s="150"/>
      <c r="H790" s="150"/>
      <c r="I790" s="150"/>
      <c r="J790" s="150"/>
      <c r="K790" s="150"/>
      <c r="L790" s="150"/>
      <c r="M790" s="150"/>
      <c r="N790" s="150"/>
      <c r="O790" s="150"/>
      <c r="P790" s="150"/>
      <c r="Q790" s="150"/>
      <c r="R790" s="150"/>
      <c r="S790" s="150"/>
      <c r="T790" s="150"/>
      <c r="U790" s="150"/>
      <c r="V790" s="150"/>
      <c r="W790" s="150"/>
      <c r="X790" s="150"/>
      <c r="Y790" s="150"/>
      <c r="Z790" s="150"/>
    </row>
    <row r="791" spans="1:26" ht="15.75" customHeight="1">
      <c r="B791" s="94" t="s">
        <v>750</v>
      </c>
      <c r="C791" s="111">
        <v>5807389</v>
      </c>
      <c r="D791" s="112">
        <v>15120</v>
      </c>
      <c r="E791" s="94"/>
      <c r="F791" s="94"/>
    </row>
    <row r="792" spans="1:26" ht="15.75" customHeight="1">
      <c r="B792" s="94" t="s">
        <v>751</v>
      </c>
      <c r="C792" s="111">
        <v>217335.96</v>
      </c>
      <c r="D792" s="112">
        <v>581607.25</v>
      </c>
      <c r="E792" s="94"/>
      <c r="F792" s="94"/>
    </row>
    <row r="793" spans="1:26" ht="15.75" customHeight="1">
      <c r="B793" s="94" t="s">
        <v>752</v>
      </c>
      <c r="C793" s="111">
        <v>1400</v>
      </c>
      <c r="D793" s="112">
        <v>96262.399999999994</v>
      </c>
      <c r="E793" s="94"/>
      <c r="F793" s="94"/>
    </row>
    <row r="794" spans="1:26" ht="15.75" customHeight="1">
      <c r="B794" s="94" t="s">
        <v>753</v>
      </c>
      <c r="C794" s="111">
        <v>73888.320000000007</v>
      </c>
      <c r="D794" s="112">
        <v>117</v>
      </c>
      <c r="E794" s="94"/>
      <c r="F794" s="94"/>
    </row>
    <row r="795" spans="1:26" ht="15.75" customHeight="1">
      <c r="B795" s="94" t="s">
        <v>754</v>
      </c>
      <c r="C795" s="111">
        <v>1373499.05</v>
      </c>
      <c r="D795" s="112">
        <v>853974.83</v>
      </c>
      <c r="E795" s="94"/>
      <c r="F795" s="94"/>
    </row>
    <row r="796" spans="1:26" ht="15.75" customHeight="1">
      <c r="B796" s="94" t="s">
        <v>755</v>
      </c>
      <c r="C796" s="111">
        <v>404244.71</v>
      </c>
      <c r="D796" s="112">
        <v>430068.95</v>
      </c>
      <c r="E796" s="94"/>
      <c r="F796" s="94"/>
    </row>
    <row r="797" spans="1:26" ht="15.75" customHeight="1">
      <c r="B797" s="94" t="s">
        <v>756</v>
      </c>
      <c r="C797" s="111">
        <v>920775.95</v>
      </c>
      <c r="D797" s="112">
        <v>336020.37</v>
      </c>
      <c r="E797" s="94"/>
      <c r="F797" s="94"/>
    </row>
    <row r="798" spans="1:26" ht="15.75" customHeight="1">
      <c r="B798" s="94" t="s">
        <v>757</v>
      </c>
      <c r="C798" s="111">
        <v>42632904</v>
      </c>
      <c r="D798" s="112">
        <v>40038863.18</v>
      </c>
      <c r="E798" s="94"/>
      <c r="F798" s="94"/>
    </row>
    <row r="799" spans="1:26" ht="15.75" customHeight="1">
      <c r="B799" s="94" t="s">
        <v>758</v>
      </c>
      <c r="C799" s="111">
        <v>140094.96</v>
      </c>
      <c r="D799" s="112">
        <v>30763.72</v>
      </c>
      <c r="E799" s="94"/>
      <c r="F799" s="94"/>
    </row>
    <row r="800" spans="1:26" ht="15.75" customHeight="1">
      <c r="B800" s="94" t="s">
        <v>759</v>
      </c>
      <c r="C800" s="111">
        <v>394021.16</v>
      </c>
      <c r="D800" s="112">
        <v>354432.9</v>
      </c>
      <c r="E800" s="94"/>
      <c r="F800" s="94"/>
    </row>
    <row r="801" spans="1:26" ht="15.75" customHeight="1">
      <c r="B801" s="94" t="s">
        <v>760</v>
      </c>
      <c r="C801" s="111">
        <v>719115.07</v>
      </c>
      <c r="D801" s="112">
        <v>681946.73</v>
      </c>
      <c r="E801" s="94"/>
      <c r="F801" s="94"/>
    </row>
    <row r="802" spans="1:26" ht="15.75" customHeight="1">
      <c r="B802" s="94" t="s">
        <v>761</v>
      </c>
      <c r="C802" s="111">
        <v>23001617.510000002</v>
      </c>
      <c r="D802" s="112">
        <v>16663538.939999999</v>
      </c>
      <c r="E802" s="94"/>
      <c r="F802" s="94"/>
    </row>
    <row r="803" spans="1:26" ht="15.75" customHeight="1">
      <c r="B803" s="94" t="s">
        <v>762</v>
      </c>
      <c r="C803" s="111">
        <v>3467458.4</v>
      </c>
      <c r="D803" s="112">
        <v>2661178.5099999998</v>
      </c>
      <c r="E803" s="94"/>
      <c r="F803" s="94"/>
    </row>
    <row r="804" spans="1:26" ht="15.75" customHeight="1">
      <c r="B804" s="94" t="s">
        <v>763</v>
      </c>
      <c r="C804" s="111">
        <v>132479.1</v>
      </c>
      <c r="D804" s="112">
        <v>176605.76</v>
      </c>
      <c r="E804" s="94"/>
      <c r="F804" s="94"/>
    </row>
    <row r="805" spans="1:26" ht="15.75" customHeight="1">
      <c r="B805" s="94" t="s">
        <v>764</v>
      </c>
      <c r="C805" s="111">
        <v>525995.02</v>
      </c>
      <c r="D805" s="112">
        <v>270567.57</v>
      </c>
      <c r="E805" s="94"/>
      <c r="F805" s="94"/>
    </row>
    <row r="806" spans="1:26" ht="15.75" customHeight="1">
      <c r="B806" s="94" t="s">
        <v>765</v>
      </c>
      <c r="C806" s="111">
        <v>4142935.26</v>
      </c>
      <c r="D806" s="112">
        <v>3096060.15</v>
      </c>
      <c r="E806" s="94"/>
      <c r="F806" s="94"/>
    </row>
    <row r="807" spans="1:26" ht="15.75" customHeight="1">
      <c r="B807" s="94" t="s">
        <v>766</v>
      </c>
      <c r="C807" s="111">
        <v>592248.56000000006</v>
      </c>
      <c r="D807" s="112">
        <v>1100342.6399999999</v>
      </c>
      <c r="E807" s="94"/>
      <c r="F807" s="94"/>
    </row>
    <row r="808" spans="1:26" ht="15.75" customHeight="1">
      <c r="B808" s="94" t="s">
        <v>767</v>
      </c>
      <c r="C808" s="111">
        <v>13292749.82</v>
      </c>
      <c r="D808" s="112">
        <v>10715139.01</v>
      </c>
      <c r="E808" s="94"/>
      <c r="F808" s="94"/>
    </row>
    <row r="809" spans="1:26" ht="15.75" customHeight="1">
      <c r="A809" s="155"/>
      <c r="B809" s="159" t="s">
        <v>768</v>
      </c>
      <c r="C809" s="167">
        <v>475</v>
      </c>
      <c r="D809" s="168">
        <v>0</v>
      </c>
      <c r="E809" s="169"/>
      <c r="F809" s="159"/>
      <c r="G809" s="155"/>
      <c r="H809" s="155"/>
      <c r="I809" s="155"/>
      <c r="J809" s="155"/>
      <c r="K809" s="155"/>
      <c r="L809" s="155"/>
      <c r="M809" s="155"/>
      <c r="N809" s="155"/>
      <c r="O809" s="155"/>
      <c r="P809" s="155"/>
      <c r="Q809" s="155"/>
      <c r="R809" s="155"/>
      <c r="S809" s="155"/>
      <c r="T809" s="155"/>
      <c r="U809" s="155"/>
      <c r="V809" s="155"/>
      <c r="W809" s="155"/>
      <c r="X809" s="155"/>
      <c r="Y809" s="155"/>
      <c r="Z809" s="155"/>
    </row>
    <row r="810" spans="1:26" ht="15.75" customHeight="1">
      <c r="B810" s="94" t="s">
        <v>769</v>
      </c>
      <c r="C810" s="111">
        <v>1201897.93</v>
      </c>
      <c r="D810" s="112">
        <v>982288.95</v>
      </c>
      <c r="E810" s="94"/>
      <c r="F810" s="94"/>
    </row>
    <row r="811" spans="1:26" ht="15.75" customHeight="1">
      <c r="B811" s="94" t="s">
        <v>770</v>
      </c>
      <c r="C811" s="111">
        <v>1620828.64</v>
      </c>
      <c r="D811" s="112">
        <v>1826683.64</v>
      </c>
      <c r="E811" s="94"/>
      <c r="F811" s="94"/>
    </row>
    <row r="812" spans="1:26" ht="15.75" customHeight="1">
      <c r="B812" s="94" t="s">
        <v>771</v>
      </c>
      <c r="C812" s="111">
        <v>530065.96</v>
      </c>
      <c r="D812" s="112">
        <v>275533.90999999997</v>
      </c>
      <c r="E812" s="94"/>
      <c r="F812" s="94"/>
    </row>
    <row r="813" spans="1:26" ht="15.75" customHeight="1">
      <c r="B813" s="94" t="s">
        <v>772</v>
      </c>
      <c r="C813" s="111">
        <v>87974.96</v>
      </c>
      <c r="D813" s="112">
        <v>64449.22</v>
      </c>
      <c r="E813" s="94"/>
      <c r="F813" s="94"/>
    </row>
    <row r="814" spans="1:26" ht="15.75" customHeight="1">
      <c r="B814" s="94" t="s">
        <v>773</v>
      </c>
      <c r="C814" s="111">
        <v>2447137.62</v>
      </c>
      <c r="D814" s="112">
        <v>901260.69</v>
      </c>
      <c r="E814" s="94"/>
      <c r="F814" s="94"/>
    </row>
    <row r="815" spans="1:26" ht="15.75" customHeight="1">
      <c r="B815" s="94" t="s">
        <v>774</v>
      </c>
      <c r="C815" s="111">
        <v>606024.23</v>
      </c>
      <c r="D815" s="112">
        <v>787321.19</v>
      </c>
      <c r="E815" s="94"/>
      <c r="F815" s="94"/>
    </row>
    <row r="816" spans="1:26" ht="15.75" customHeight="1">
      <c r="B816" s="94" t="s">
        <v>775</v>
      </c>
      <c r="C816" s="111">
        <v>4236747.04</v>
      </c>
      <c r="D816" s="112">
        <v>2528059.0499999998</v>
      </c>
      <c r="E816" s="94"/>
      <c r="F816" s="94"/>
    </row>
    <row r="817" spans="2:6" ht="15.75" customHeight="1">
      <c r="B817" s="94" t="s">
        <v>776</v>
      </c>
      <c r="C817" s="111">
        <v>26451386.399999999</v>
      </c>
      <c r="D817" s="112">
        <v>23382460.260000002</v>
      </c>
      <c r="E817" s="94"/>
      <c r="F817" s="94"/>
    </row>
    <row r="818" spans="2:6" ht="15.75" customHeight="1">
      <c r="B818" s="94" t="s">
        <v>777</v>
      </c>
      <c r="C818" s="111">
        <v>764936.4</v>
      </c>
      <c r="D818" s="112">
        <v>1118728.77</v>
      </c>
      <c r="E818" s="94"/>
      <c r="F818" s="94"/>
    </row>
    <row r="819" spans="2:6" ht="15.75" customHeight="1">
      <c r="B819" s="94" t="s">
        <v>778</v>
      </c>
      <c r="C819" s="111">
        <v>327645.96999999997</v>
      </c>
      <c r="D819" s="112">
        <v>162594.57</v>
      </c>
      <c r="E819" s="94"/>
      <c r="F819" s="94"/>
    </row>
    <row r="820" spans="2:6" ht="15.75" customHeight="1">
      <c r="B820" s="94" t="s">
        <v>779</v>
      </c>
      <c r="C820" s="111">
        <v>1491726.8</v>
      </c>
      <c r="D820" s="112">
        <v>1079914.46</v>
      </c>
      <c r="E820" s="94"/>
      <c r="F820" s="94"/>
    </row>
    <row r="821" spans="2:6" ht="15.75" customHeight="1">
      <c r="B821" s="94" t="s">
        <v>780</v>
      </c>
      <c r="C821" s="111">
        <v>3732092.3</v>
      </c>
      <c r="D821" s="112">
        <v>3670659.46</v>
      </c>
      <c r="E821" s="94"/>
      <c r="F821" s="94"/>
    </row>
    <row r="822" spans="2:6" ht="15.75" customHeight="1">
      <c r="B822" s="94" t="s">
        <v>781</v>
      </c>
      <c r="C822" s="111">
        <v>1027444.79</v>
      </c>
      <c r="D822" s="112">
        <v>425790.74</v>
      </c>
      <c r="E822" s="94"/>
      <c r="F822" s="94"/>
    </row>
    <row r="823" spans="2:6" ht="15.75" customHeight="1">
      <c r="B823" s="94" t="s">
        <v>782</v>
      </c>
      <c r="C823" s="111">
        <v>1864163.47</v>
      </c>
      <c r="D823" s="112">
        <v>1011422.72</v>
      </c>
      <c r="E823" s="94"/>
      <c r="F823" s="94"/>
    </row>
    <row r="824" spans="2:6" ht="15.75" customHeight="1">
      <c r="B824" s="94" t="s">
        <v>783</v>
      </c>
      <c r="C824" s="111">
        <v>1197253.55</v>
      </c>
      <c r="D824" s="112">
        <v>2429447.33</v>
      </c>
      <c r="E824" s="94"/>
      <c r="F824" s="94"/>
    </row>
    <row r="825" spans="2:6" ht="15.75" customHeight="1">
      <c r="B825" s="94" t="s">
        <v>784</v>
      </c>
      <c r="C825" s="111">
        <v>8375528.3499999996</v>
      </c>
      <c r="D825" s="112">
        <v>10572935.75</v>
      </c>
      <c r="E825" s="94"/>
      <c r="F825" s="94"/>
    </row>
    <row r="826" spans="2:6" ht="15.75" customHeight="1">
      <c r="B826" s="94" t="s">
        <v>785</v>
      </c>
      <c r="C826" s="111">
        <v>63046.34</v>
      </c>
      <c r="D826" s="112">
        <v>5455.5</v>
      </c>
      <c r="E826" s="94"/>
      <c r="F826" s="94"/>
    </row>
    <row r="827" spans="2:6" ht="15.75" customHeight="1">
      <c r="B827" s="94" t="s">
        <v>786</v>
      </c>
      <c r="C827" s="111">
        <v>18417.77</v>
      </c>
      <c r="D827" s="112">
        <v>34205.519999999997</v>
      </c>
      <c r="E827" s="94"/>
      <c r="F827" s="94"/>
    </row>
    <row r="828" spans="2:6" ht="15.75" customHeight="1">
      <c r="B828" s="94" t="s">
        <v>787</v>
      </c>
      <c r="C828" s="111">
        <v>21957750.41</v>
      </c>
      <c r="D828" s="112">
        <v>20532628.68</v>
      </c>
      <c r="E828" s="94"/>
      <c r="F828" s="94"/>
    </row>
    <row r="829" spans="2:6" ht="15.75" customHeight="1">
      <c r="B829" s="94" t="s">
        <v>788</v>
      </c>
      <c r="C829" s="111">
        <v>9278969.5700000003</v>
      </c>
      <c r="D829" s="112">
        <v>7972466.5199999996</v>
      </c>
      <c r="E829" s="94"/>
      <c r="F829" s="94"/>
    </row>
    <row r="830" spans="2:6" ht="15.75" customHeight="1">
      <c r="B830" s="96" t="s">
        <v>324</v>
      </c>
      <c r="C830" s="136">
        <f>SUM(C776:C829)</f>
        <v>243594602.74000001</v>
      </c>
      <c r="D830" s="136">
        <f>SUM(D776:D829)</f>
        <v>202576661.56000009</v>
      </c>
      <c r="E830" s="97" t="s">
        <v>789</v>
      </c>
      <c r="F830" s="94"/>
    </row>
    <row r="831" spans="2:6" ht="15.75" customHeight="1">
      <c r="B831" s="94"/>
      <c r="C831" s="112"/>
      <c r="D831" s="112"/>
      <c r="E831" s="94"/>
      <c r="F831" s="94"/>
    </row>
    <row r="832" spans="2:6" ht="15.75" customHeight="1">
      <c r="B832" s="96"/>
      <c r="C832" s="112"/>
      <c r="D832" s="112"/>
      <c r="E832" s="94"/>
      <c r="F832" s="94"/>
    </row>
    <row r="833" spans="2:6" ht="15.75" customHeight="1">
      <c r="B833" s="96"/>
      <c r="C833" s="112"/>
      <c r="D833" s="112"/>
      <c r="E833" s="94"/>
      <c r="F833" s="94"/>
    </row>
    <row r="834" spans="2:6" ht="15.75" customHeight="1">
      <c r="B834" s="93" t="s">
        <v>790</v>
      </c>
      <c r="C834" s="103"/>
      <c r="D834" s="103"/>
      <c r="E834" s="103"/>
    </row>
    <row r="835" spans="2:6" ht="15.75" customHeight="1">
      <c r="B835" s="2" t="s">
        <v>791</v>
      </c>
      <c r="C835" s="103"/>
      <c r="D835" s="103"/>
      <c r="E835" s="103"/>
    </row>
    <row r="836" spans="2:6" ht="15.75" customHeight="1">
      <c r="B836" s="93" t="s">
        <v>326</v>
      </c>
      <c r="C836" s="141" t="s">
        <v>4</v>
      </c>
      <c r="D836" s="141" t="s">
        <v>5</v>
      </c>
    </row>
    <row r="837" spans="2:6" ht="15.75" customHeight="1">
      <c r="B837" s="94" t="s">
        <v>792</v>
      </c>
      <c r="C837" s="200">
        <v>33629293.869999997</v>
      </c>
      <c r="D837" s="119">
        <v>28356936.93</v>
      </c>
    </row>
    <row r="838" spans="2:6" ht="15.75" customHeight="1">
      <c r="B838" s="94" t="s">
        <v>793</v>
      </c>
      <c r="C838" s="200">
        <v>466148118.24000001</v>
      </c>
      <c r="D838" s="119">
        <v>419412187.57999998</v>
      </c>
    </row>
    <row r="839" spans="2:6" ht="15.75" customHeight="1">
      <c r="B839" s="94" t="s">
        <v>794</v>
      </c>
      <c r="C839" s="272">
        <v>145914500.56</v>
      </c>
      <c r="D839" s="143">
        <v>144113639.31</v>
      </c>
    </row>
    <row r="840" spans="2:6" ht="15.75" customHeight="1">
      <c r="B840" s="93" t="s">
        <v>324</v>
      </c>
      <c r="C840" s="144">
        <f>SUM(C837:C839)</f>
        <v>645691912.67000008</v>
      </c>
      <c r="D840" s="145">
        <f>SUM(D837:D839)</f>
        <v>591882763.81999993</v>
      </c>
      <c r="E840" s="171"/>
    </row>
    <row r="841" spans="2:6" ht="15.75" customHeight="1">
      <c r="B841" s="96"/>
      <c r="C841" s="112"/>
      <c r="D841" s="112"/>
      <c r="E841" s="94"/>
      <c r="F841" s="94"/>
    </row>
    <row r="842" spans="2:6" ht="15.75" customHeight="1">
      <c r="B842" s="96"/>
      <c r="C842" s="112"/>
      <c r="D842" s="112"/>
      <c r="E842" s="94"/>
      <c r="F842" s="94"/>
    </row>
    <row r="843" spans="2:6" ht="15.75" customHeight="1">
      <c r="B843" s="93" t="s">
        <v>795</v>
      </c>
      <c r="C843" s="103"/>
      <c r="D843" s="103"/>
      <c r="E843" s="94"/>
      <c r="F843" s="94"/>
    </row>
    <row r="844" spans="2:6" ht="15.75" customHeight="1">
      <c r="B844" s="289" t="s">
        <v>796</v>
      </c>
      <c r="C844" s="274"/>
      <c r="D844" s="274"/>
      <c r="E844" s="94"/>
      <c r="F844" s="94"/>
    </row>
    <row r="845" spans="2:6" ht="15.75" customHeight="1">
      <c r="B845" s="274"/>
      <c r="C845" s="274"/>
      <c r="D845" s="274"/>
      <c r="E845" s="94"/>
      <c r="F845" s="94"/>
    </row>
    <row r="846" spans="2:6" ht="15.75" customHeight="1">
      <c r="B846" s="142" t="s">
        <v>797</v>
      </c>
      <c r="C846" s="103"/>
      <c r="D846" s="103"/>
      <c r="E846" s="94"/>
      <c r="F846" s="94"/>
    </row>
    <row r="847" spans="2:6" ht="15.75" customHeight="1">
      <c r="B847" s="2"/>
      <c r="C847" s="103"/>
      <c r="D847" s="103"/>
      <c r="E847" s="94"/>
      <c r="F847" s="94"/>
    </row>
    <row r="848" spans="2:6" ht="15.75" customHeight="1">
      <c r="B848" s="93" t="s">
        <v>326</v>
      </c>
      <c r="C848" s="141" t="s">
        <v>4</v>
      </c>
      <c r="D848" s="141" t="s">
        <v>5</v>
      </c>
      <c r="E848" s="94"/>
      <c r="F848" s="94"/>
    </row>
    <row r="849" spans="1:23" ht="15.75" customHeight="1">
      <c r="B849" s="97" t="s">
        <v>798</v>
      </c>
      <c r="C849" s="170">
        <v>34279594.340000004</v>
      </c>
      <c r="D849" s="170">
        <v>32535319.68</v>
      </c>
      <c r="E849" s="94"/>
      <c r="F849" s="94"/>
    </row>
    <row r="850" spans="1:23" ht="15.75" customHeight="1">
      <c r="B850" s="93" t="s">
        <v>324</v>
      </c>
      <c r="C850" s="145">
        <f t="shared" ref="C850:D850" si="8">SUM(C849)</f>
        <v>34279594.340000004</v>
      </c>
      <c r="D850" s="145">
        <f t="shared" si="8"/>
        <v>32535319.68</v>
      </c>
      <c r="E850" s="94"/>
      <c r="F850" s="94"/>
    </row>
    <row r="851" spans="1:23" ht="15.75" customHeight="1">
      <c r="B851" s="2"/>
      <c r="C851" s="103"/>
      <c r="D851" s="103"/>
      <c r="E851" s="94"/>
      <c r="F851" s="94"/>
    </row>
    <row r="852" spans="1:23" ht="15.75" customHeight="1">
      <c r="B852" s="123" t="s">
        <v>799</v>
      </c>
      <c r="C852" s="112"/>
      <c r="D852" s="112"/>
      <c r="E852" s="94"/>
      <c r="F852" s="94"/>
    </row>
    <row r="853" spans="1:23" ht="15.75" customHeight="1">
      <c r="B853" s="97" t="s">
        <v>800</v>
      </c>
      <c r="C853" s="112"/>
      <c r="D853" s="112"/>
      <c r="F853" s="94"/>
    </row>
    <row r="854" spans="1:23" ht="15.75" customHeight="1">
      <c r="B854" s="94"/>
      <c r="C854" s="103"/>
      <c r="D854" s="103"/>
      <c r="E854" s="96"/>
    </row>
    <row r="855" spans="1:23" ht="15.75" customHeight="1">
      <c r="A855" s="93"/>
      <c r="B855" s="96" t="s">
        <v>326</v>
      </c>
      <c r="C855" s="172">
        <v>2025</v>
      </c>
      <c r="D855" s="172">
        <v>2024</v>
      </c>
      <c r="E855" s="94"/>
      <c r="F855" s="96"/>
      <c r="G855" s="93"/>
      <c r="H855" s="93"/>
      <c r="I855" s="93"/>
      <c r="J855" s="93"/>
      <c r="K855" s="93"/>
      <c r="L855" s="93"/>
      <c r="M855" s="93"/>
      <c r="N855" s="93"/>
      <c r="O855" s="93"/>
      <c r="P855" s="93"/>
      <c r="Q855" s="93"/>
      <c r="R855" s="93"/>
      <c r="S855" s="93"/>
      <c r="T855" s="93"/>
      <c r="U855" s="93"/>
      <c r="V855" s="93"/>
      <c r="W855" s="93"/>
    </row>
    <row r="856" spans="1:23" ht="15.75" customHeight="1">
      <c r="B856" s="94" t="s">
        <v>801</v>
      </c>
      <c r="C856" s="111">
        <v>39284948.75</v>
      </c>
      <c r="D856" s="112">
        <v>47750253.350000001</v>
      </c>
      <c r="E856" s="94"/>
      <c r="F856" s="94"/>
    </row>
    <row r="857" spans="1:23" ht="15.75" customHeight="1">
      <c r="B857" s="94" t="s">
        <v>802</v>
      </c>
      <c r="C857" s="111">
        <v>74100</v>
      </c>
      <c r="D857" s="112">
        <v>1240</v>
      </c>
      <c r="E857" s="94"/>
      <c r="F857" s="94"/>
    </row>
    <row r="858" spans="1:23" ht="15.75" customHeight="1">
      <c r="B858" s="94" t="s">
        <v>803</v>
      </c>
      <c r="C858" s="111">
        <v>287597506.92000002</v>
      </c>
      <c r="D858" s="112">
        <v>278583980.08999997</v>
      </c>
      <c r="E858" s="94"/>
      <c r="F858" s="94"/>
    </row>
    <row r="859" spans="1:23" ht="15.75" customHeight="1">
      <c r="B859" s="94" t="s">
        <v>804</v>
      </c>
      <c r="C859" s="111">
        <v>2009639.1</v>
      </c>
      <c r="D859" s="112">
        <v>1506663.01</v>
      </c>
      <c r="E859" s="94"/>
      <c r="F859" s="94"/>
    </row>
    <row r="860" spans="1:23" ht="15.75" customHeight="1">
      <c r="B860" s="94" t="s">
        <v>805</v>
      </c>
      <c r="C860" s="111">
        <v>26443458.75</v>
      </c>
      <c r="D860" s="112">
        <v>31575829.449999999</v>
      </c>
      <c r="E860" s="94"/>
      <c r="F860" s="94"/>
    </row>
    <row r="861" spans="1:23" ht="15.75" customHeight="1">
      <c r="B861" s="94" t="s">
        <v>806</v>
      </c>
      <c r="C861" s="111">
        <v>248843162.13999999</v>
      </c>
      <c r="D861" s="112">
        <v>258892984.55000001</v>
      </c>
      <c r="E861" s="94"/>
      <c r="F861" s="94"/>
    </row>
    <row r="862" spans="1:23" ht="15.75" customHeight="1">
      <c r="B862" s="94" t="s">
        <v>807</v>
      </c>
      <c r="C862" s="111">
        <v>3537028.27</v>
      </c>
      <c r="D862" s="112">
        <v>6308910.4000000004</v>
      </c>
      <c r="E862" s="94"/>
      <c r="F862" s="94"/>
    </row>
    <row r="863" spans="1:23" ht="15.75" customHeight="1">
      <c r="B863" s="94" t="s">
        <v>808</v>
      </c>
      <c r="C863" s="111">
        <v>38270452.619999997</v>
      </c>
      <c r="D863" s="112">
        <v>41366685.770000003</v>
      </c>
      <c r="E863" s="94"/>
      <c r="F863" s="94"/>
    </row>
    <row r="864" spans="1:23" ht="15.75" customHeight="1">
      <c r="B864" s="94" t="s">
        <v>809</v>
      </c>
      <c r="C864" s="111">
        <v>1552372.78</v>
      </c>
      <c r="D864" s="112">
        <v>1337367.48</v>
      </c>
      <c r="E864" s="94"/>
      <c r="F864" s="94"/>
    </row>
    <row r="865" spans="2:6" ht="15.75" customHeight="1">
      <c r="B865" s="94" t="s">
        <v>810</v>
      </c>
      <c r="C865" s="111">
        <v>2359192.73</v>
      </c>
      <c r="D865" s="112">
        <v>1532112.1</v>
      </c>
      <c r="E865" s="94"/>
      <c r="F865" s="94"/>
    </row>
    <row r="866" spans="2:6" ht="15.75" customHeight="1">
      <c r="B866" s="94" t="s">
        <v>811</v>
      </c>
      <c r="C866" s="111">
        <v>7165248.7699999996</v>
      </c>
      <c r="D866" s="112">
        <v>3801319.42</v>
      </c>
      <c r="E866" s="94"/>
      <c r="F866" s="94"/>
    </row>
    <row r="867" spans="2:6" ht="15.75" customHeight="1">
      <c r="B867" s="94" t="s">
        <v>812</v>
      </c>
      <c r="C867" s="111">
        <v>8036985.2000000002</v>
      </c>
      <c r="D867" s="112">
        <v>10765211.4</v>
      </c>
      <c r="E867" s="94"/>
      <c r="F867" s="94"/>
    </row>
    <row r="868" spans="2:6" ht="15.75" customHeight="1">
      <c r="B868" s="94" t="s">
        <v>813</v>
      </c>
      <c r="C868" s="111">
        <v>30231062.539999999</v>
      </c>
      <c r="D868" s="112">
        <v>26683641.66</v>
      </c>
      <c r="E868" s="94"/>
      <c r="F868" s="94"/>
    </row>
    <row r="869" spans="2:6" ht="15.75" customHeight="1">
      <c r="B869" s="97" t="s">
        <v>814</v>
      </c>
      <c r="C869" s="111">
        <v>4682667.83</v>
      </c>
      <c r="D869" s="111">
        <v>0</v>
      </c>
      <c r="E869" s="94"/>
      <c r="F869" s="94"/>
    </row>
    <row r="870" spans="2:6" ht="15.75" customHeight="1">
      <c r="B870" s="97" t="s">
        <v>815</v>
      </c>
      <c r="C870" s="111">
        <v>231280</v>
      </c>
      <c r="D870" s="111">
        <v>0</v>
      </c>
      <c r="E870" s="94"/>
      <c r="F870" s="94"/>
    </row>
    <row r="871" spans="2:6" ht="15.75" customHeight="1">
      <c r="B871" s="94" t="s">
        <v>816</v>
      </c>
      <c r="C871" s="111">
        <v>14160</v>
      </c>
      <c r="D871" s="112">
        <v>0</v>
      </c>
      <c r="E871" s="94"/>
      <c r="F871" s="94"/>
    </row>
    <row r="872" spans="2:6" ht="15.75" customHeight="1">
      <c r="B872" s="94" t="s">
        <v>817</v>
      </c>
      <c r="C872" s="111">
        <v>39451059.240000002</v>
      </c>
      <c r="D872" s="112">
        <v>32892192.300000001</v>
      </c>
      <c r="E872" s="94"/>
      <c r="F872" s="94"/>
    </row>
    <row r="873" spans="2:6" ht="15.75" customHeight="1">
      <c r="B873" s="94" t="s">
        <v>818</v>
      </c>
      <c r="C873" s="111">
        <v>70773.47</v>
      </c>
      <c r="D873" s="112">
        <v>53903.85</v>
      </c>
      <c r="E873" s="94"/>
      <c r="F873" s="94"/>
    </row>
    <row r="874" spans="2:6" ht="15.75" customHeight="1">
      <c r="B874" s="94" t="s">
        <v>819</v>
      </c>
      <c r="C874" s="111">
        <v>33189017.129999999</v>
      </c>
      <c r="D874" s="112">
        <v>36387221.399999999</v>
      </c>
      <c r="E874" s="94"/>
      <c r="F874" s="94"/>
    </row>
    <row r="875" spans="2:6" ht="15.75" customHeight="1">
      <c r="B875" s="97" t="s">
        <v>820</v>
      </c>
      <c r="C875" s="111">
        <v>765</v>
      </c>
      <c r="D875" s="111">
        <v>0</v>
      </c>
      <c r="E875" s="94"/>
      <c r="F875" s="94"/>
    </row>
    <row r="876" spans="2:6" ht="15.75" customHeight="1">
      <c r="B876" s="97" t="s">
        <v>821</v>
      </c>
      <c r="C876" s="111">
        <v>30857</v>
      </c>
      <c r="D876" s="111">
        <v>0</v>
      </c>
      <c r="E876" s="94"/>
      <c r="F876" s="94"/>
    </row>
    <row r="877" spans="2:6" ht="15.75" customHeight="1">
      <c r="B877" s="97" t="s">
        <v>822</v>
      </c>
      <c r="C877" s="111">
        <v>10440</v>
      </c>
      <c r="D877" s="111">
        <v>0</v>
      </c>
      <c r="E877" s="94"/>
      <c r="F877" s="94"/>
    </row>
    <row r="878" spans="2:6" ht="15.75" customHeight="1">
      <c r="B878" s="96" t="s">
        <v>324</v>
      </c>
      <c r="C878" s="136">
        <f>SUM(C856:C877)</f>
        <v>773086178.24000013</v>
      </c>
      <c r="D878" s="136">
        <f>SUM(D856:D877)</f>
        <v>779439516.2299999</v>
      </c>
      <c r="E878" s="94"/>
      <c r="F878" s="94"/>
    </row>
    <row r="879" spans="2:6" ht="15.75" customHeight="1">
      <c r="B879" s="94"/>
      <c r="C879" s="100"/>
      <c r="D879" s="100"/>
      <c r="E879" s="94"/>
      <c r="F879" s="94"/>
    </row>
    <row r="880" spans="2:6" ht="15.75" customHeight="1"/>
    <row r="881" spans="2:5" ht="15.75" customHeight="1">
      <c r="B881" s="173" t="s">
        <v>823</v>
      </c>
      <c r="C881" s="103"/>
      <c r="D881" s="103"/>
      <c r="E881" s="141"/>
    </row>
    <row r="882" spans="2:5" ht="15.75" customHeight="1">
      <c r="B882" s="2"/>
      <c r="C882" s="103"/>
      <c r="D882" s="103"/>
      <c r="E882" s="103"/>
    </row>
    <row r="883" spans="2:5" ht="15.75" customHeight="1">
      <c r="B883" s="142" t="s">
        <v>824</v>
      </c>
      <c r="C883" s="103"/>
      <c r="D883" s="103"/>
      <c r="E883" s="103"/>
    </row>
    <row r="884" spans="2:5" ht="15.75" customHeight="1">
      <c r="B884" s="93" t="s">
        <v>326</v>
      </c>
      <c r="C884" s="141" t="s">
        <v>4</v>
      </c>
      <c r="D884" s="141" t="s">
        <v>5</v>
      </c>
    </row>
    <row r="885" spans="2:5" ht="15.75" customHeight="1">
      <c r="B885" s="2" t="s">
        <v>825</v>
      </c>
      <c r="C885" s="170">
        <v>4224.1099999999997</v>
      </c>
      <c r="D885" s="170">
        <v>0</v>
      </c>
    </row>
    <row r="886" spans="2:5" ht="15.75" customHeight="1">
      <c r="B886" s="93" t="s">
        <v>324</v>
      </c>
      <c r="C886" s="145">
        <f t="shared" ref="C886:D886" si="9">SUM(C885)</f>
        <v>4224.1099999999997</v>
      </c>
      <c r="D886" s="145">
        <f t="shared" si="9"/>
        <v>0</v>
      </c>
    </row>
    <row r="887" spans="2:5" ht="15.75" customHeight="1">
      <c r="B887" s="94"/>
      <c r="C887" s="103"/>
      <c r="D887" s="103"/>
    </row>
    <row r="888" spans="2:5" ht="15.75" customHeight="1">
      <c r="B888" s="94"/>
      <c r="C888" s="103"/>
      <c r="D888" s="103"/>
    </row>
    <row r="889" spans="2:5" ht="15.75" customHeight="1">
      <c r="B889" s="94"/>
      <c r="C889" s="103"/>
      <c r="D889" s="103"/>
    </row>
    <row r="890" spans="2:5" ht="15.75" customHeight="1">
      <c r="B890" s="94"/>
      <c r="C890" s="103"/>
      <c r="D890" s="103"/>
    </row>
    <row r="891" spans="2:5" ht="15.75" customHeight="1">
      <c r="B891" s="94"/>
      <c r="C891" s="103"/>
      <c r="D891" s="103"/>
    </row>
    <row r="892" spans="2:5" ht="15.75" customHeight="1">
      <c r="B892" s="174" t="s">
        <v>826</v>
      </c>
      <c r="C892" s="103"/>
      <c r="D892" s="103"/>
    </row>
    <row r="893" spans="2:5" ht="15.75" customHeight="1">
      <c r="B893" s="175" t="s">
        <v>827</v>
      </c>
      <c r="C893" s="103"/>
      <c r="D893" s="103"/>
    </row>
    <row r="894" spans="2:5" ht="15.75" customHeight="1">
      <c r="B894" s="94"/>
      <c r="C894" s="103"/>
      <c r="D894" s="103"/>
    </row>
    <row r="895" spans="2:5" ht="15.75" customHeight="1">
      <c r="B895" s="94"/>
      <c r="C895" s="103"/>
      <c r="D895" s="103"/>
    </row>
    <row r="896" spans="2:5" ht="15.75" customHeight="1">
      <c r="B896" s="94"/>
      <c r="C896" s="103"/>
      <c r="D896" s="103"/>
    </row>
    <row r="897" spans="2:4" ht="15.75" customHeight="1">
      <c r="B897" s="94"/>
      <c r="C897" s="103"/>
      <c r="D897" s="103"/>
    </row>
    <row r="898" spans="2:4" ht="15.75" customHeight="1">
      <c r="B898" s="94"/>
      <c r="C898" s="103"/>
      <c r="D898" s="103"/>
    </row>
    <row r="899" spans="2:4" ht="15.75" customHeight="1">
      <c r="B899" s="94"/>
      <c r="C899" s="103"/>
      <c r="D899" s="103"/>
    </row>
    <row r="900" spans="2:4" ht="15.75" customHeight="1">
      <c r="B900" s="94"/>
      <c r="C900" s="103"/>
      <c r="D900" s="103"/>
    </row>
    <row r="901" spans="2:4" ht="15.75" customHeight="1">
      <c r="B901" s="94"/>
      <c r="C901" s="103"/>
      <c r="D901" s="103"/>
    </row>
    <row r="902" spans="2:4" ht="15.75" customHeight="1">
      <c r="B902" s="94"/>
      <c r="C902" s="103"/>
      <c r="D902" s="103"/>
    </row>
    <row r="903" spans="2:4" ht="15.75" customHeight="1">
      <c r="B903" s="94"/>
      <c r="C903" s="103"/>
      <c r="D903" s="103"/>
    </row>
    <row r="904" spans="2:4" ht="15.75" customHeight="1">
      <c r="B904" s="94"/>
      <c r="C904" s="103"/>
      <c r="D904" s="103"/>
    </row>
    <row r="905" spans="2:4" ht="15.75" customHeight="1">
      <c r="B905" s="94"/>
      <c r="C905" s="103"/>
      <c r="D905" s="103"/>
    </row>
    <row r="906" spans="2:4" ht="15.75" customHeight="1">
      <c r="B906" s="94"/>
      <c r="C906" s="103"/>
      <c r="D906" s="103"/>
    </row>
    <row r="907" spans="2:4" ht="15.75" customHeight="1">
      <c r="B907" s="94"/>
      <c r="C907" s="103"/>
      <c r="D907" s="103"/>
    </row>
    <row r="908" spans="2:4" ht="15.75" customHeight="1">
      <c r="B908" s="94"/>
      <c r="C908" s="103"/>
      <c r="D908" s="103"/>
    </row>
    <row r="909" spans="2:4" ht="15.75" customHeight="1">
      <c r="B909" s="94"/>
      <c r="C909" s="103"/>
      <c r="D909" s="103"/>
    </row>
    <row r="910" spans="2:4" ht="15.75" customHeight="1">
      <c r="B910" s="94"/>
      <c r="C910" s="103"/>
      <c r="D910" s="103"/>
    </row>
    <row r="911" spans="2:4" ht="15.75" customHeight="1">
      <c r="B911" s="94"/>
      <c r="C911" s="103"/>
      <c r="D911" s="103"/>
    </row>
    <row r="912" spans="2:4" ht="15.75" customHeight="1">
      <c r="B912" s="94"/>
      <c r="C912" s="103"/>
      <c r="D912" s="103"/>
    </row>
    <row r="913" spans="2:4" ht="15.75" customHeight="1">
      <c r="B913" s="94"/>
      <c r="C913" s="103"/>
      <c r="D913" s="103"/>
    </row>
    <row r="914" spans="2:4" ht="15.75" customHeight="1">
      <c r="B914" s="94"/>
      <c r="C914" s="103"/>
      <c r="D914" s="103"/>
    </row>
    <row r="915" spans="2:4" ht="15.75" customHeight="1">
      <c r="B915" s="94"/>
      <c r="C915" s="103"/>
      <c r="D915" s="103"/>
    </row>
    <row r="916" spans="2:4" ht="15.75" customHeight="1">
      <c r="B916" s="94"/>
      <c r="C916" s="103"/>
      <c r="D916" s="103"/>
    </row>
    <row r="917" spans="2:4" ht="15.75" customHeight="1">
      <c r="B917" s="94"/>
      <c r="C917" s="103"/>
      <c r="D917" s="103"/>
    </row>
    <row r="918" spans="2:4" ht="15.75" customHeight="1">
      <c r="B918" s="94"/>
      <c r="C918" s="103"/>
      <c r="D918" s="103"/>
    </row>
    <row r="919" spans="2:4" ht="15.75" customHeight="1">
      <c r="B919" s="94"/>
      <c r="C919" s="103"/>
      <c r="D919" s="103"/>
    </row>
    <row r="920" spans="2:4" ht="15.75" customHeight="1">
      <c r="B920" s="94"/>
      <c r="C920" s="103"/>
      <c r="D920" s="103"/>
    </row>
    <row r="921" spans="2:4" ht="15.75" customHeight="1">
      <c r="B921" s="94"/>
      <c r="C921" s="103"/>
      <c r="D921" s="103"/>
    </row>
    <row r="922" spans="2:4" ht="15.75" customHeight="1">
      <c r="B922" s="94"/>
      <c r="C922" s="103"/>
      <c r="D922" s="103"/>
    </row>
    <row r="923" spans="2:4" ht="15.75" customHeight="1">
      <c r="B923" s="94"/>
      <c r="C923" s="103"/>
      <c r="D923" s="103"/>
    </row>
    <row r="924" spans="2:4" ht="15.75" customHeight="1">
      <c r="B924" s="94"/>
      <c r="C924" s="103"/>
      <c r="D924" s="103"/>
    </row>
    <row r="925" spans="2:4" ht="15.75" customHeight="1">
      <c r="B925" s="94"/>
      <c r="C925" s="103"/>
      <c r="D925" s="103"/>
    </row>
    <row r="926" spans="2:4" ht="15.75" customHeight="1">
      <c r="B926" s="94"/>
      <c r="C926" s="103"/>
      <c r="D926" s="103"/>
    </row>
    <row r="927" spans="2:4" ht="15.75" customHeight="1">
      <c r="B927" s="94"/>
      <c r="C927" s="103"/>
      <c r="D927" s="103"/>
    </row>
    <row r="928" spans="2:4" ht="15.75" customHeight="1">
      <c r="B928" s="94"/>
      <c r="C928" s="103"/>
      <c r="D928" s="103"/>
    </row>
    <row r="929" spans="2:4" ht="15.75" customHeight="1">
      <c r="B929" s="94"/>
      <c r="C929" s="103"/>
      <c r="D929" s="103"/>
    </row>
    <row r="930" spans="2:4" ht="15.75" customHeight="1">
      <c r="B930" s="94"/>
      <c r="C930" s="103"/>
      <c r="D930" s="103"/>
    </row>
    <row r="931" spans="2:4" ht="15.75" customHeight="1">
      <c r="B931" s="94"/>
      <c r="C931" s="103"/>
      <c r="D931" s="103"/>
    </row>
    <row r="932" spans="2:4" ht="15.75" customHeight="1">
      <c r="B932" s="94"/>
      <c r="C932" s="103"/>
      <c r="D932" s="103"/>
    </row>
    <row r="933" spans="2:4" ht="15.75" customHeight="1">
      <c r="B933" s="94"/>
      <c r="C933" s="103"/>
      <c r="D933" s="103"/>
    </row>
    <row r="934" spans="2:4" ht="15.75" customHeight="1">
      <c r="B934" s="94"/>
      <c r="C934" s="103"/>
      <c r="D934" s="103"/>
    </row>
    <row r="935" spans="2:4" ht="15.75" customHeight="1">
      <c r="B935" s="94"/>
      <c r="C935" s="103"/>
      <c r="D935" s="103"/>
    </row>
    <row r="936" spans="2:4" ht="15.75" customHeight="1">
      <c r="B936" s="94"/>
      <c r="C936" s="103"/>
      <c r="D936" s="103"/>
    </row>
    <row r="937" spans="2:4" ht="15.75" customHeight="1">
      <c r="B937" s="94"/>
      <c r="C937" s="103"/>
      <c r="D937" s="103"/>
    </row>
    <row r="938" spans="2:4" ht="15.75" customHeight="1">
      <c r="B938" s="94"/>
      <c r="C938" s="103"/>
      <c r="D938" s="103"/>
    </row>
    <row r="939" spans="2:4" ht="15.75" customHeight="1">
      <c r="B939" s="94"/>
      <c r="C939" s="103"/>
      <c r="D939" s="103"/>
    </row>
    <row r="940" spans="2:4" ht="15.75" customHeight="1">
      <c r="B940" s="94"/>
      <c r="C940" s="103"/>
      <c r="D940" s="103"/>
    </row>
    <row r="941" spans="2:4" ht="15.75" customHeight="1">
      <c r="B941" s="94"/>
      <c r="C941" s="103"/>
      <c r="D941" s="103"/>
    </row>
    <row r="942" spans="2:4" ht="15.75" customHeight="1">
      <c r="B942" s="94"/>
      <c r="C942" s="103"/>
      <c r="D942" s="103"/>
    </row>
    <row r="943" spans="2:4" ht="15.75" customHeight="1">
      <c r="B943" s="94"/>
      <c r="C943" s="103"/>
      <c r="D943" s="103"/>
    </row>
    <row r="944" spans="2:4" ht="15.75" customHeight="1">
      <c r="B944" s="94"/>
      <c r="C944" s="103"/>
      <c r="D944" s="103"/>
    </row>
    <row r="945" spans="2:4" ht="15.75" customHeight="1">
      <c r="B945" s="94"/>
      <c r="C945" s="103"/>
      <c r="D945" s="103"/>
    </row>
    <row r="946" spans="2:4" ht="15.75" customHeight="1">
      <c r="B946" s="94"/>
      <c r="C946" s="103"/>
      <c r="D946" s="103"/>
    </row>
    <row r="947" spans="2:4" ht="15.75" customHeight="1">
      <c r="B947" s="94"/>
      <c r="C947" s="103"/>
      <c r="D947" s="103"/>
    </row>
    <row r="948" spans="2:4" ht="15.75" customHeight="1">
      <c r="B948" s="94"/>
      <c r="C948" s="103"/>
      <c r="D948" s="103"/>
    </row>
    <row r="949" spans="2:4" ht="15.75" customHeight="1">
      <c r="B949" s="94"/>
      <c r="C949" s="103"/>
      <c r="D949" s="103"/>
    </row>
    <row r="950" spans="2:4" ht="15.75" customHeight="1">
      <c r="B950" s="94"/>
      <c r="C950" s="103"/>
      <c r="D950" s="103"/>
    </row>
    <row r="951" spans="2:4" ht="15.75" customHeight="1">
      <c r="B951" s="94"/>
      <c r="C951" s="103"/>
      <c r="D951" s="103"/>
    </row>
    <row r="952" spans="2:4" ht="15.75" customHeight="1">
      <c r="B952" s="94"/>
      <c r="C952" s="103"/>
      <c r="D952" s="103"/>
    </row>
    <row r="953" spans="2:4" ht="15.75" customHeight="1">
      <c r="B953" s="94"/>
      <c r="C953" s="103"/>
      <c r="D953" s="103"/>
    </row>
    <row r="954" spans="2:4" ht="15.75" customHeight="1">
      <c r="B954" s="94"/>
      <c r="C954" s="103"/>
      <c r="D954" s="103"/>
    </row>
    <row r="955" spans="2:4" ht="15.75" customHeight="1">
      <c r="B955" s="94"/>
      <c r="C955" s="103"/>
      <c r="D955" s="103"/>
    </row>
    <row r="956" spans="2:4" ht="15.75" customHeight="1">
      <c r="B956" s="94"/>
      <c r="C956" s="103"/>
      <c r="D956" s="103"/>
    </row>
    <row r="957" spans="2:4" ht="15.75" customHeight="1">
      <c r="B957" s="94"/>
      <c r="C957" s="103"/>
      <c r="D957" s="103"/>
    </row>
    <row r="958" spans="2:4" ht="15.75" customHeight="1">
      <c r="B958" s="94"/>
      <c r="C958" s="103"/>
      <c r="D958" s="103"/>
    </row>
    <row r="959" spans="2:4" ht="15.75" customHeight="1">
      <c r="B959" s="94"/>
      <c r="C959" s="103"/>
      <c r="D959" s="103"/>
    </row>
    <row r="960" spans="2:4" ht="15.75" customHeight="1">
      <c r="B960" s="94"/>
      <c r="C960" s="103"/>
      <c r="D960" s="103"/>
    </row>
    <row r="961" spans="2:4" ht="15.75" customHeight="1">
      <c r="B961" s="94"/>
      <c r="C961" s="103"/>
      <c r="D961" s="103"/>
    </row>
    <row r="962" spans="2:4" ht="15.75" customHeight="1">
      <c r="B962" s="94"/>
      <c r="C962" s="103"/>
      <c r="D962" s="103"/>
    </row>
    <row r="963" spans="2:4" ht="15.75" customHeight="1">
      <c r="B963" s="94"/>
      <c r="C963" s="103"/>
      <c r="D963" s="103"/>
    </row>
    <row r="964" spans="2:4" ht="15.75" customHeight="1">
      <c r="B964" s="94"/>
      <c r="C964" s="103"/>
      <c r="D964" s="103"/>
    </row>
    <row r="965" spans="2:4" ht="15.75" customHeight="1">
      <c r="B965" s="94"/>
      <c r="C965" s="103"/>
      <c r="D965" s="103"/>
    </row>
    <row r="966" spans="2:4" ht="15.75" customHeight="1">
      <c r="B966" s="94"/>
      <c r="C966" s="103"/>
      <c r="D966" s="103"/>
    </row>
    <row r="967" spans="2:4" ht="15.75" customHeight="1">
      <c r="B967" s="94"/>
      <c r="C967" s="103"/>
      <c r="D967" s="103"/>
    </row>
    <row r="968" spans="2:4" ht="15.75" customHeight="1">
      <c r="B968" s="94"/>
      <c r="C968" s="103"/>
      <c r="D968" s="103"/>
    </row>
    <row r="969" spans="2:4" ht="15.75" customHeight="1">
      <c r="B969" s="94"/>
      <c r="C969" s="103"/>
      <c r="D969" s="103"/>
    </row>
    <row r="970" spans="2:4" ht="15.75" customHeight="1">
      <c r="B970" s="94"/>
      <c r="C970" s="103"/>
      <c r="D970" s="103"/>
    </row>
    <row r="971" spans="2:4" ht="15.75" customHeight="1">
      <c r="B971" s="94"/>
      <c r="C971" s="103"/>
      <c r="D971" s="103"/>
    </row>
    <row r="972" spans="2:4" ht="15.75" customHeight="1">
      <c r="B972" s="94"/>
      <c r="C972" s="103"/>
      <c r="D972" s="103"/>
    </row>
    <row r="973" spans="2:4" ht="15.75" customHeight="1">
      <c r="B973" s="94"/>
      <c r="C973" s="103"/>
      <c r="D973" s="103"/>
    </row>
    <row r="974" spans="2:4" ht="15.75" customHeight="1">
      <c r="B974" s="94"/>
      <c r="C974" s="103"/>
      <c r="D974" s="103"/>
    </row>
    <row r="975" spans="2:4" ht="15.75" customHeight="1">
      <c r="B975" s="94"/>
      <c r="C975" s="103"/>
      <c r="D975" s="103"/>
    </row>
    <row r="976" spans="2:4" ht="15.75" customHeight="1">
      <c r="B976" s="94"/>
      <c r="C976" s="103"/>
      <c r="D976" s="103"/>
    </row>
    <row r="977" spans="2:4" ht="15.75" customHeight="1">
      <c r="B977" s="94"/>
      <c r="C977" s="103"/>
      <c r="D977" s="103"/>
    </row>
    <row r="978" spans="2:4" ht="15.75" customHeight="1">
      <c r="B978" s="94"/>
      <c r="C978" s="103"/>
      <c r="D978" s="103"/>
    </row>
    <row r="979" spans="2:4" ht="15.75" customHeight="1">
      <c r="B979" s="94"/>
      <c r="C979" s="103"/>
      <c r="D979" s="103"/>
    </row>
    <row r="980" spans="2:4" ht="15.75" customHeight="1">
      <c r="B980" s="94"/>
      <c r="C980" s="103"/>
      <c r="D980" s="103"/>
    </row>
    <row r="981" spans="2:4" ht="15.75" customHeight="1">
      <c r="B981" s="94"/>
      <c r="C981" s="103"/>
      <c r="D981" s="103"/>
    </row>
    <row r="982" spans="2:4" ht="15.75" customHeight="1">
      <c r="B982" s="94"/>
      <c r="C982" s="103"/>
      <c r="D982" s="103"/>
    </row>
    <row r="983" spans="2:4" ht="15.75" customHeight="1">
      <c r="B983" s="94"/>
      <c r="C983" s="103"/>
      <c r="D983" s="103"/>
    </row>
    <row r="984" spans="2:4" ht="15.75" customHeight="1">
      <c r="B984" s="94"/>
      <c r="C984" s="103"/>
      <c r="D984" s="103"/>
    </row>
    <row r="985" spans="2:4" ht="15.75" customHeight="1">
      <c r="B985" s="94"/>
      <c r="C985" s="103"/>
      <c r="D985" s="103"/>
    </row>
    <row r="986" spans="2:4" ht="15.75" customHeight="1">
      <c r="B986" s="94"/>
      <c r="C986" s="103"/>
      <c r="D986" s="103"/>
    </row>
    <row r="987" spans="2:4" ht="15.75" customHeight="1"/>
    <row r="988" spans="2:4" ht="15.75" customHeight="1"/>
    <row r="989" spans="2:4" ht="15.75" customHeight="1"/>
    <row r="990" spans="2:4" ht="15.75" customHeight="1"/>
    <row r="991" spans="2:4" ht="15.75" customHeight="1"/>
    <row r="992" spans="2:4"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sheetData>
  <mergeCells count="16">
    <mergeCell ref="E666:F666"/>
    <mergeCell ref="B404:D404"/>
    <mergeCell ref="B417:D417"/>
    <mergeCell ref="B663:D663"/>
    <mergeCell ref="B844:D845"/>
    <mergeCell ref="B418:D418"/>
    <mergeCell ref="A440:D442"/>
    <mergeCell ref="B452:D452"/>
    <mergeCell ref="B467:D467"/>
    <mergeCell ref="B496:D497"/>
    <mergeCell ref="B518:D518"/>
    <mergeCell ref="B1:D29"/>
    <mergeCell ref="B33:D33"/>
    <mergeCell ref="B39:D39"/>
    <mergeCell ref="B330:D330"/>
    <mergeCell ref="B348:D348"/>
  </mergeCells>
  <pageMargins left="0.25" right="0.25" top="0.75" bottom="0.75" header="0" footer="0"/>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9"/>
  <sheetViews>
    <sheetView workbookViewId="0">
      <selection activeCell="M25" sqref="M25"/>
    </sheetView>
  </sheetViews>
  <sheetFormatPr baseColWidth="10" defaultColWidth="14.42578125" defaultRowHeight="15" customHeight="1"/>
  <cols>
    <col min="1" max="1" width="13.85546875" customWidth="1"/>
    <col min="2" max="2" width="19" customWidth="1"/>
    <col min="3" max="3" width="48.7109375" customWidth="1"/>
    <col min="4" max="4" width="9.42578125" customWidth="1"/>
    <col min="5" max="5" width="9.28515625" customWidth="1"/>
    <col min="6" max="6" width="8" customWidth="1"/>
    <col min="7" max="26" width="10.7109375" customWidth="1"/>
  </cols>
  <sheetData>
    <row r="1" spans="1:6">
      <c r="A1" s="93" t="s">
        <v>919</v>
      </c>
      <c r="B1" s="93"/>
      <c r="C1" s="176"/>
    </row>
    <row r="2" spans="1:6">
      <c r="A2" s="142" t="s">
        <v>440</v>
      </c>
      <c r="B2" s="2"/>
      <c r="C2" s="176"/>
    </row>
    <row r="3" spans="1:6">
      <c r="A3" s="177" t="s">
        <v>828</v>
      </c>
      <c r="B3" s="178" t="s">
        <v>829</v>
      </c>
      <c r="C3" s="177" t="s">
        <v>830</v>
      </c>
    </row>
    <row r="4" spans="1:6">
      <c r="A4" s="179"/>
      <c r="B4" s="180"/>
      <c r="C4" s="181"/>
    </row>
    <row r="5" spans="1:6" ht="15.75" customHeight="1">
      <c r="A5" s="182">
        <v>44887</v>
      </c>
      <c r="B5" s="183">
        <v>287035</v>
      </c>
      <c r="C5" s="184" t="s">
        <v>831</v>
      </c>
      <c r="D5" s="185"/>
      <c r="F5" s="186"/>
    </row>
    <row r="6" spans="1:6" ht="15.75" customHeight="1">
      <c r="A6" s="182">
        <v>44942</v>
      </c>
      <c r="B6" s="183">
        <v>164788</v>
      </c>
      <c r="C6" s="184" t="s">
        <v>832</v>
      </c>
      <c r="D6" s="185"/>
      <c r="F6" s="186"/>
    </row>
    <row r="7" spans="1:6" ht="15.75" customHeight="1">
      <c r="A7" s="182">
        <v>44942</v>
      </c>
      <c r="B7" s="183">
        <v>90860</v>
      </c>
      <c r="C7" s="184" t="s">
        <v>832</v>
      </c>
      <c r="D7" s="185"/>
      <c r="F7" s="186"/>
    </row>
    <row r="8" spans="1:6" ht="15.75" customHeight="1">
      <c r="A8" s="182">
        <v>45031</v>
      </c>
      <c r="B8" s="183">
        <v>113505</v>
      </c>
      <c r="C8" s="184" t="s">
        <v>833</v>
      </c>
      <c r="D8" s="185"/>
      <c r="F8" s="186"/>
    </row>
    <row r="9" spans="1:6" ht="15.75" customHeight="1">
      <c r="A9" s="187">
        <v>45050</v>
      </c>
      <c r="B9" s="188">
        <v>52752348</v>
      </c>
      <c r="C9" s="189" t="s">
        <v>834</v>
      </c>
      <c r="D9" s="185"/>
      <c r="F9" s="186"/>
    </row>
    <row r="10" spans="1:6" ht="15.75" customHeight="1">
      <c r="A10" s="182">
        <v>45120</v>
      </c>
      <c r="B10" s="183">
        <v>21600</v>
      </c>
      <c r="C10" s="184" t="s">
        <v>835</v>
      </c>
      <c r="D10" s="185"/>
      <c r="F10" s="186"/>
    </row>
    <row r="11" spans="1:6" ht="15.75" customHeight="1">
      <c r="A11" s="182">
        <v>45125</v>
      </c>
      <c r="B11" s="183">
        <v>7889815</v>
      </c>
      <c r="C11" s="184" t="s">
        <v>836</v>
      </c>
      <c r="D11" s="185"/>
      <c r="F11" s="186"/>
    </row>
    <row r="12" spans="1:6" ht="15.75" customHeight="1">
      <c r="A12" s="182">
        <v>45126</v>
      </c>
      <c r="B12" s="183">
        <v>139004</v>
      </c>
      <c r="C12" s="184" t="s">
        <v>837</v>
      </c>
      <c r="D12" s="185"/>
      <c r="F12" s="186"/>
    </row>
    <row r="13" spans="1:6" ht="15.75" customHeight="1">
      <c r="A13" s="187">
        <v>45168</v>
      </c>
      <c r="B13" s="188">
        <v>905448</v>
      </c>
      <c r="C13" s="189" t="s">
        <v>838</v>
      </c>
      <c r="D13" s="185"/>
      <c r="F13" s="186"/>
    </row>
    <row r="14" spans="1:6" ht="15.75" customHeight="1">
      <c r="A14" s="187">
        <v>45168</v>
      </c>
      <c r="B14" s="188">
        <v>747326</v>
      </c>
      <c r="C14" s="189" t="s">
        <v>838</v>
      </c>
      <c r="D14" s="185"/>
      <c r="F14" s="186"/>
    </row>
    <row r="15" spans="1:6" ht="15.75" customHeight="1">
      <c r="A15" s="187">
        <v>45176</v>
      </c>
      <c r="B15" s="188">
        <v>480664</v>
      </c>
      <c r="C15" s="189" t="s">
        <v>838</v>
      </c>
      <c r="D15" s="185"/>
      <c r="F15" s="186"/>
    </row>
    <row r="16" spans="1:6" ht="15.75" customHeight="1">
      <c r="A16" s="187">
        <v>45183</v>
      </c>
      <c r="B16" s="188">
        <v>28823433</v>
      </c>
      <c r="C16" s="189" t="s">
        <v>839</v>
      </c>
      <c r="D16" s="185"/>
      <c r="F16" s="186"/>
    </row>
    <row r="17" spans="1:6" ht="15.75" customHeight="1">
      <c r="A17" s="187">
        <v>45189</v>
      </c>
      <c r="B17" s="188">
        <v>141700</v>
      </c>
      <c r="C17" s="189" t="s">
        <v>839</v>
      </c>
      <c r="D17" s="185"/>
      <c r="F17" s="186"/>
    </row>
    <row r="18" spans="1:6" ht="15.75" customHeight="1">
      <c r="A18" s="187">
        <v>45246</v>
      </c>
      <c r="B18" s="188">
        <v>3829278</v>
      </c>
      <c r="C18" s="189" t="s">
        <v>840</v>
      </c>
      <c r="D18" s="185"/>
      <c r="F18" s="186"/>
    </row>
    <row r="19" spans="1:6" ht="15.75" customHeight="1">
      <c r="A19" s="182">
        <v>45259</v>
      </c>
      <c r="B19" s="183">
        <v>197013</v>
      </c>
      <c r="C19" s="184" t="s">
        <v>841</v>
      </c>
      <c r="D19" s="185"/>
      <c r="F19" s="186"/>
    </row>
    <row r="20" spans="1:6" ht="15.75" customHeight="1">
      <c r="A20" s="182">
        <v>45261</v>
      </c>
      <c r="B20" s="183">
        <v>85527</v>
      </c>
      <c r="C20" s="184" t="s">
        <v>842</v>
      </c>
      <c r="D20" s="185"/>
      <c r="F20" s="186"/>
    </row>
    <row r="21" spans="1:6" ht="15.75" customHeight="1">
      <c r="A21" s="187">
        <v>45275</v>
      </c>
      <c r="B21" s="188">
        <v>33772560</v>
      </c>
      <c r="C21" s="189" t="s">
        <v>838</v>
      </c>
      <c r="F21" s="186"/>
    </row>
    <row r="22" spans="1:6" ht="15.75" customHeight="1">
      <c r="A22" s="187">
        <v>45278</v>
      </c>
      <c r="B22" s="188">
        <v>1514372</v>
      </c>
      <c r="C22" s="189" t="s">
        <v>843</v>
      </c>
      <c r="F22" s="186"/>
    </row>
    <row r="23" spans="1:6" ht="15.75" customHeight="1">
      <c r="A23" s="187">
        <v>45278</v>
      </c>
      <c r="B23" s="188">
        <v>144925</v>
      </c>
      <c r="C23" s="189" t="s">
        <v>844</v>
      </c>
    </row>
    <row r="24" spans="1:6" ht="15.75" customHeight="1">
      <c r="A24" s="187">
        <v>45322</v>
      </c>
      <c r="B24" s="188">
        <v>11015127</v>
      </c>
      <c r="C24" s="189" t="s">
        <v>838</v>
      </c>
    </row>
    <row r="25" spans="1:6" ht="15.75" customHeight="1">
      <c r="A25" s="187">
        <v>45331</v>
      </c>
      <c r="B25" s="188">
        <v>11852309</v>
      </c>
      <c r="C25" s="189" t="s">
        <v>845</v>
      </c>
    </row>
    <row r="26" spans="1:6" ht="15.75" customHeight="1">
      <c r="A26" s="187">
        <v>45331</v>
      </c>
      <c r="B26" s="188">
        <v>21125200</v>
      </c>
      <c r="C26" s="189" t="s">
        <v>846</v>
      </c>
    </row>
    <row r="27" spans="1:6" ht="15.75" customHeight="1">
      <c r="A27" s="187">
        <v>45350</v>
      </c>
      <c r="B27" s="188">
        <v>4905813</v>
      </c>
      <c r="C27" s="189" t="s">
        <v>836</v>
      </c>
    </row>
    <row r="28" spans="1:6" ht="15.75" customHeight="1">
      <c r="A28" s="187">
        <v>45386</v>
      </c>
      <c r="B28" s="188">
        <v>1147832</v>
      </c>
      <c r="C28" s="189" t="s">
        <v>839</v>
      </c>
    </row>
    <row r="29" spans="1:6" ht="15.75" customHeight="1">
      <c r="A29" s="187">
        <v>45400</v>
      </c>
      <c r="B29" s="188">
        <v>29007216</v>
      </c>
      <c r="C29" s="189" t="s">
        <v>839</v>
      </c>
    </row>
    <row r="30" spans="1:6" ht="15.75" customHeight="1">
      <c r="A30" s="187">
        <v>45408</v>
      </c>
      <c r="B30" s="188">
        <v>383813</v>
      </c>
      <c r="C30" s="189" t="s">
        <v>839</v>
      </c>
    </row>
    <row r="31" spans="1:6" ht="15.75" customHeight="1">
      <c r="A31" s="187">
        <v>45420</v>
      </c>
      <c r="B31" s="188">
        <v>367584</v>
      </c>
      <c r="C31" s="189" t="s">
        <v>847</v>
      </c>
    </row>
    <row r="32" spans="1:6" ht="15.75" customHeight="1">
      <c r="A32" s="187">
        <v>45420</v>
      </c>
      <c r="B32" s="188">
        <v>1541526</v>
      </c>
      <c r="C32" s="189" t="s">
        <v>848</v>
      </c>
    </row>
    <row r="33" spans="1:3" ht="15.75" customHeight="1">
      <c r="A33" s="187">
        <v>45490</v>
      </c>
      <c r="B33" s="188">
        <v>33060136</v>
      </c>
      <c r="C33" s="189" t="s">
        <v>839</v>
      </c>
    </row>
    <row r="34" spans="1:3" ht="15.75" customHeight="1">
      <c r="A34" s="187">
        <v>45490</v>
      </c>
      <c r="B34" s="188">
        <v>16117087</v>
      </c>
      <c r="C34" s="189" t="s">
        <v>846</v>
      </c>
    </row>
    <row r="35" spans="1:3" ht="15.75" customHeight="1">
      <c r="A35" s="187">
        <v>45490</v>
      </c>
      <c r="B35" s="188">
        <v>1815412</v>
      </c>
      <c r="C35" s="189" t="s">
        <v>848</v>
      </c>
    </row>
    <row r="36" spans="1:3" ht="15.75" customHeight="1">
      <c r="A36" s="187">
        <v>45490</v>
      </c>
      <c r="B36" s="188">
        <v>262122</v>
      </c>
      <c r="C36" s="189" t="s">
        <v>848</v>
      </c>
    </row>
    <row r="37" spans="1:3" ht="15.75" customHeight="1">
      <c r="A37" s="187">
        <v>45491</v>
      </c>
      <c r="B37" s="188">
        <v>71702</v>
      </c>
      <c r="C37" s="189" t="s">
        <v>844</v>
      </c>
    </row>
    <row r="38" spans="1:3" ht="15.75" customHeight="1">
      <c r="A38" s="187">
        <v>45491</v>
      </c>
      <c r="B38" s="188">
        <v>81821</v>
      </c>
      <c r="C38" s="189" t="s">
        <v>844</v>
      </c>
    </row>
    <row r="39" spans="1:3" ht="15.75" customHeight="1">
      <c r="A39" s="187">
        <v>45497</v>
      </c>
      <c r="B39" s="188">
        <v>113412</v>
      </c>
      <c r="C39" s="189" t="s">
        <v>844</v>
      </c>
    </row>
    <row r="40" spans="1:3" ht="15.75" customHeight="1">
      <c r="A40" s="187">
        <v>45511</v>
      </c>
      <c r="B40" s="188">
        <v>553154</v>
      </c>
      <c r="C40" s="189" t="s">
        <v>849</v>
      </c>
    </row>
    <row r="41" spans="1:3" ht="15.75" customHeight="1">
      <c r="A41" s="187">
        <v>45554</v>
      </c>
      <c r="B41" s="188">
        <v>340314</v>
      </c>
      <c r="C41" s="189" t="s">
        <v>843</v>
      </c>
    </row>
    <row r="42" spans="1:3" ht="15.75" customHeight="1">
      <c r="A42" s="187">
        <v>45566</v>
      </c>
      <c r="B42" s="188">
        <v>305717</v>
      </c>
      <c r="C42" s="189" t="s">
        <v>843</v>
      </c>
    </row>
    <row r="43" spans="1:3" ht="15.75" customHeight="1">
      <c r="A43" s="187">
        <v>45566</v>
      </c>
      <c r="B43" s="188">
        <v>61197</v>
      </c>
      <c r="C43" s="189" t="s">
        <v>843</v>
      </c>
    </row>
    <row r="44" spans="1:3" ht="15.75" customHeight="1">
      <c r="A44" s="190">
        <v>45566</v>
      </c>
      <c r="B44" s="188">
        <v>12047702</v>
      </c>
      <c r="C44" s="189" t="s">
        <v>839</v>
      </c>
    </row>
    <row r="45" spans="1:3" ht="15.75" customHeight="1">
      <c r="A45" s="190">
        <v>45566</v>
      </c>
      <c r="B45" s="188">
        <v>5295721</v>
      </c>
      <c r="C45" s="189" t="s">
        <v>839</v>
      </c>
    </row>
    <row r="46" spans="1:3" ht="15.75" customHeight="1">
      <c r="A46" s="190">
        <v>45568</v>
      </c>
      <c r="B46" s="188">
        <v>16414552</v>
      </c>
      <c r="C46" s="189" t="s">
        <v>846</v>
      </c>
    </row>
    <row r="47" spans="1:3" ht="15.75" customHeight="1">
      <c r="A47" s="191">
        <v>45575</v>
      </c>
      <c r="B47" s="188">
        <v>2469055</v>
      </c>
      <c r="C47" s="189" t="s">
        <v>848</v>
      </c>
    </row>
    <row r="48" spans="1:3" ht="15.75" customHeight="1">
      <c r="A48" s="191">
        <v>45579</v>
      </c>
      <c r="B48" s="188">
        <v>12566901</v>
      </c>
      <c r="C48" s="189" t="s">
        <v>845</v>
      </c>
    </row>
    <row r="49" spans="1:3" ht="15.75" customHeight="1">
      <c r="A49" s="192">
        <v>45586</v>
      </c>
      <c r="B49" s="183">
        <v>100393</v>
      </c>
      <c r="C49" s="184" t="s">
        <v>833</v>
      </c>
    </row>
    <row r="50" spans="1:3" ht="15.75" customHeight="1">
      <c r="A50" s="191">
        <v>45594</v>
      </c>
      <c r="B50" s="188">
        <v>6611461</v>
      </c>
      <c r="C50" s="189" t="s">
        <v>839</v>
      </c>
    </row>
    <row r="51" spans="1:3" ht="15.75" customHeight="1">
      <c r="A51" s="191">
        <v>45611</v>
      </c>
      <c r="B51" s="188">
        <v>10187030</v>
      </c>
      <c r="C51" s="189" t="s">
        <v>839</v>
      </c>
    </row>
    <row r="52" spans="1:3" ht="15.75" customHeight="1">
      <c r="A52" s="191">
        <v>45616</v>
      </c>
      <c r="B52" s="188">
        <v>14383133</v>
      </c>
      <c r="C52" s="189" t="s">
        <v>839</v>
      </c>
    </row>
    <row r="53" spans="1:3" ht="15.75" customHeight="1">
      <c r="A53" s="191">
        <v>45618</v>
      </c>
      <c r="B53" s="188">
        <v>198964</v>
      </c>
      <c r="C53" s="189" t="s">
        <v>839</v>
      </c>
    </row>
    <row r="54" spans="1:3" ht="15.75" customHeight="1">
      <c r="A54" s="191">
        <v>45618</v>
      </c>
      <c r="B54" s="188">
        <v>400728</v>
      </c>
      <c r="C54" s="189" t="s">
        <v>850</v>
      </c>
    </row>
    <row r="55" spans="1:3" ht="15.75" customHeight="1">
      <c r="A55" s="191">
        <v>45622</v>
      </c>
      <c r="B55" s="188">
        <v>12840117</v>
      </c>
      <c r="C55" s="189" t="s">
        <v>845</v>
      </c>
    </row>
    <row r="56" spans="1:3" ht="15.75" customHeight="1">
      <c r="A56" s="191">
        <v>45642</v>
      </c>
      <c r="B56" s="188">
        <v>1579676</v>
      </c>
      <c r="C56" s="189" t="s">
        <v>848</v>
      </c>
    </row>
    <row r="57" spans="1:3" ht="15.75" customHeight="1">
      <c r="A57" s="191">
        <v>45642</v>
      </c>
      <c r="B57" s="188">
        <v>5452646</v>
      </c>
      <c r="C57" s="189" t="s">
        <v>846</v>
      </c>
    </row>
    <row r="58" spans="1:3" ht="15.75" customHeight="1">
      <c r="A58" s="191">
        <v>45642</v>
      </c>
      <c r="B58" s="188">
        <v>7243681</v>
      </c>
      <c r="C58" s="189" t="s">
        <v>846</v>
      </c>
    </row>
    <row r="59" spans="1:3" ht="15.75" customHeight="1">
      <c r="A59" s="190">
        <v>45681</v>
      </c>
      <c r="B59" s="188">
        <v>11483932</v>
      </c>
      <c r="C59" s="189" t="s">
        <v>851</v>
      </c>
    </row>
    <row r="60" spans="1:3" ht="15.75" customHeight="1">
      <c r="A60" s="190">
        <v>45681</v>
      </c>
      <c r="B60" s="188">
        <v>202822</v>
      </c>
      <c r="C60" s="189" t="s">
        <v>843</v>
      </c>
    </row>
    <row r="61" spans="1:3" ht="15.75" customHeight="1">
      <c r="A61" s="190">
        <v>45684</v>
      </c>
      <c r="B61" s="188">
        <v>1535082</v>
      </c>
      <c r="C61" s="189" t="s">
        <v>851</v>
      </c>
    </row>
    <row r="62" spans="1:3" ht="15.75" customHeight="1">
      <c r="A62" s="190">
        <v>45686</v>
      </c>
      <c r="B62" s="188">
        <v>2113423</v>
      </c>
      <c r="C62" s="189" t="s">
        <v>843</v>
      </c>
    </row>
    <row r="63" spans="1:3" ht="15.75" customHeight="1">
      <c r="A63" s="190">
        <v>45687</v>
      </c>
      <c r="B63" s="188">
        <v>578022</v>
      </c>
      <c r="C63" s="189" t="s">
        <v>843</v>
      </c>
    </row>
    <row r="64" spans="1:3" ht="15.75" customHeight="1">
      <c r="A64" s="190">
        <v>45687</v>
      </c>
      <c r="B64" s="188">
        <v>235224</v>
      </c>
      <c r="C64" s="189" t="s">
        <v>843</v>
      </c>
    </row>
    <row r="65" spans="1:3" ht="15.75" customHeight="1">
      <c r="A65" s="190">
        <v>45687</v>
      </c>
      <c r="B65" s="188">
        <v>36111</v>
      </c>
      <c r="C65" s="189" t="s">
        <v>843</v>
      </c>
    </row>
    <row r="66" spans="1:3" ht="15.75" customHeight="1">
      <c r="A66" s="190">
        <v>45687</v>
      </c>
      <c r="B66" s="188">
        <v>8019</v>
      </c>
      <c r="C66" s="189" t="s">
        <v>843</v>
      </c>
    </row>
    <row r="67" spans="1:3" ht="15.75" customHeight="1">
      <c r="A67" s="190">
        <v>45687</v>
      </c>
      <c r="B67" s="188">
        <v>841261</v>
      </c>
      <c r="C67" s="189" t="s">
        <v>843</v>
      </c>
    </row>
    <row r="68" spans="1:3" ht="15.75" customHeight="1">
      <c r="A68" s="190">
        <v>45687</v>
      </c>
      <c r="B68" s="188">
        <v>146626</v>
      </c>
      <c r="C68" s="189" t="s">
        <v>843</v>
      </c>
    </row>
    <row r="69" spans="1:3" ht="15.75" customHeight="1">
      <c r="A69" s="190">
        <v>45691</v>
      </c>
      <c r="B69" s="188">
        <v>7074111</v>
      </c>
      <c r="C69" s="189" t="s">
        <v>846</v>
      </c>
    </row>
    <row r="70" spans="1:3" ht="15.75" customHeight="1">
      <c r="A70" s="190">
        <v>45694</v>
      </c>
      <c r="B70" s="188">
        <v>771113</v>
      </c>
      <c r="C70" s="189" t="s">
        <v>846</v>
      </c>
    </row>
    <row r="71" spans="1:3" ht="15.75" customHeight="1">
      <c r="A71" s="190">
        <v>45694</v>
      </c>
      <c r="B71" s="188">
        <v>593429</v>
      </c>
      <c r="C71" s="189" t="s">
        <v>846</v>
      </c>
    </row>
    <row r="72" spans="1:3" ht="15.75" customHeight="1">
      <c r="A72" s="190">
        <v>45694</v>
      </c>
      <c r="B72" s="188">
        <v>10950407</v>
      </c>
      <c r="C72" s="189" t="s">
        <v>846</v>
      </c>
    </row>
    <row r="73" spans="1:3" ht="15.75" customHeight="1">
      <c r="A73" s="190">
        <v>45700</v>
      </c>
      <c r="B73" s="188">
        <v>4701253</v>
      </c>
      <c r="C73" s="189" t="s">
        <v>846</v>
      </c>
    </row>
    <row r="74" spans="1:3" ht="15.75" customHeight="1">
      <c r="A74" s="190">
        <v>45709</v>
      </c>
      <c r="B74" s="188">
        <v>314872</v>
      </c>
      <c r="C74" s="189" t="s">
        <v>843</v>
      </c>
    </row>
    <row r="75" spans="1:3" ht="15.75" customHeight="1">
      <c r="A75" s="190">
        <v>45712</v>
      </c>
      <c r="B75" s="188">
        <v>4855837</v>
      </c>
      <c r="C75" s="189" t="s">
        <v>852</v>
      </c>
    </row>
    <row r="76" spans="1:3" ht="15.75" customHeight="1">
      <c r="A76" s="190">
        <v>45712</v>
      </c>
      <c r="B76" s="188">
        <v>487058</v>
      </c>
      <c r="C76" s="189" t="s">
        <v>853</v>
      </c>
    </row>
    <row r="77" spans="1:3" ht="15.75" customHeight="1">
      <c r="A77" s="190">
        <v>45714</v>
      </c>
      <c r="B77" s="188">
        <v>2088173</v>
      </c>
      <c r="C77" s="189" t="s">
        <v>848</v>
      </c>
    </row>
    <row r="78" spans="1:3" ht="15.75" customHeight="1">
      <c r="A78" s="190">
        <v>45716</v>
      </c>
      <c r="B78" s="188">
        <v>16013376</v>
      </c>
      <c r="C78" s="189" t="s">
        <v>839</v>
      </c>
    </row>
    <row r="79" spans="1:3" ht="15.75" customHeight="1">
      <c r="A79" s="190">
        <v>45743</v>
      </c>
      <c r="B79" s="188">
        <v>123351</v>
      </c>
      <c r="C79" s="189" t="s">
        <v>843</v>
      </c>
    </row>
    <row r="80" spans="1:3" ht="15.75" customHeight="1">
      <c r="A80" s="190">
        <v>45754</v>
      </c>
      <c r="B80" s="188">
        <v>578696</v>
      </c>
      <c r="C80" s="189" t="s">
        <v>843</v>
      </c>
    </row>
    <row r="81" spans="1:3" ht="15.75" customHeight="1">
      <c r="A81" s="190">
        <v>45754</v>
      </c>
      <c r="B81" s="188">
        <v>1900554</v>
      </c>
      <c r="C81" s="189" t="s">
        <v>846</v>
      </c>
    </row>
    <row r="82" spans="1:3" ht="15.75" customHeight="1">
      <c r="A82" s="190">
        <v>45754</v>
      </c>
      <c r="B82" s="188">
        <v>2500591</v>
      </c>
      <c r="C82" s="189" t="s">
        <v>845</v>
      </c>
    </row>
    <row r="83" spans="1:3" ht="15.75" customHeight="1">
      <c r="A83" s="190">
        <v>45770</v>
      </c>
      <c r="B83" s="188">
        <v>9490271</v>
      </c>
      <c r="C83" s="189" t="s">
        <v>851</v>
      </c>
    </row>
    <row r="84" spans="1:3" ht="15.75" customHeight="1">
      <c r="A84" s="190">
        <v>45771</v>
      </c>
      <c r="B84" s="188">
        <v>5155970</v>
      </c>
      <c r="C84" s="189" t="s">
        <v>846</v>
      </c>
    </row>
    <row r="85" spans="1:3" ht="15.75" customHeight="1">
      <c r="A85" s="190">
        <v>45772</v>
      </c>
      <c r="B85" s="188">
        <v>1585702</v>
      </c>
      <c r="C85" s="189" t="s">
        <v>839</v>
      </c>
    </row>
    <row r="86" spans="1:3" ht="15.75" customHeight="1">
      <c r="A86" s="190">
        <v>45775</v>
      </c>
      <c r="B86" s="188">
        <v>10023536</v>
      </c>
      <c r="C86" s="189" t="s">
        <v>839</v>
      </c>
    </row>
    <row r="87" spans="1:3" ht="15.75" customHeight="1">
      <c r="A87" s="190">
        <v>45796</v>
      </c>
      <c r="B87" s="188">
        <v>2476438</v>
      </c>
      <c r="C87" s="189" t="s">
        <v>846</v>
      </c>
    </row>
    <row r="88" spans="1:3" ht="15.75" customHeight="1">
      <c r="A88" s="190">
        <v>45826</v>
      </c>
      <c r="B88" s="188">
        <v>2680975</v>
      </c>
      <c r="C88" s="189" t="s">
        <v>851</v>
      </c>
    </row>
    <row r="89" spans="1:3" ht="15.75" customHeight="1">
      <c r="A89" s="190">
        <v>45826</v>
      </c>
      <c r="B89" s="188">
        <v>6879043</v>
      </c>
      <c r="C89" s="189" t="s">
        <v>851</v>
      </c>
    </row>
    <row r="90" spans="1:3" ht="15.75" customHeight="1">
      <c r="A90" s="190">
        <v>45833</v>
      </c>
      <c r="B90" s="188">
        <v>9446655</v>
      </c>
      <c r="C90" s="189" t="s">
        <v>846</v>
      </c>
    </row>
    <row r="91" spans="1:3" ht="15.75" customHeight="1">
      <c r="A91" s="193">
        <v>45860</v>
      </c>
      <c r="B91" s="188">
        <v>4535993</v>
      </c>
      <c r="C91" s="194" t="s">
        <v>854</v>
      </c>
    </row>
    <row r="92" spans="1:3" ht="15.75" customHeight="1">
      <c r="A92" s="193">
        <v>45876</v>
      </c>
      <c r="B92" s="188">
        <v>1885450</v>
      </c>
      <c r="C92" s="194" t="s">
        <v>838</v>
      </c>
    </row>
    <row r="93" spans="1:3" ht="15.75" customHeight="1">
      <c r="A93" s="193">
        <v>45877</v>
      </c>
      <c r="B93" s="188">
        <v>3489050</v>
      </c>
      <c r="C93" s="194" t="s">
        <v>855</v>
      </c>
    </row>
    <row r="94" spans="1:3" ht="15.75" customHeight="1">
      <c r="A94" s="193">
        <v>45894</v>
      </c>
      <c r="B94" s="188">
        <v>2728433</v>
      </c>
      <c r="C94" s="194" t="s">
        <v>856</v>
      </c>
    </row>
    <row r="95" spans="1:3" ht="15.75" customHeight="1">
      <c r="A95" s="193">
        <v>45895</v>
      </c>
      <c r="B95" s="188">
        <v>4271946</v>
      </c>
      <c r="C95" s="194" t="s">
        <v>857</v>
      </c>
    </row>
    <row r="96" spans="1:3" ht="15.75" customHeight="1">
      <c r="A96" s="193">
        <v>45898</v>
      </c>
      <c r="B96" s="188">
        <v>3246043</v>
      </c>
      <c r="C96" s="194" t="s">
        <v>838</v>
      </c>
    </row>
    <row r="97" spans="1:3" ht="15.75" customHeight="1">
      <c r="A97" s="193">
        <v>45902</v>
      </c>
      <c r="B97" s="188">
        <v>4310342</v>
      </c>
      <c r="C97" s="194" t="s">
        <v>858</v>
      </c>
    </row>
    <row r="98" spans="1:3" ht="15.75" customHeight="1">
      <c r="A98" s="193">
        <v>45903</v>
      </c>
      <c r="B98" s="188">
        <v>7313843</v>
      </c>
      <c r="C98" s="194" t="s">
        <v>854</v>
      </c>
    </row>
    <row r="99" spans="1:3" ht="15.75" customHeight="1">
      <c r="A99" s="193">
        <v>45911</v>
      </c>
      <c r="B99" s="188">
        <v>5003200</v>
      </c>
      <c r="C99" s="194" t="s">
        <v>859</v>
      </c>
    </row>
    <row r="100" spans="1:3" ht="15.75" customHeight="1">
      <c r="A100" s="193">
        <v>45917</v>
      </c>
      <c r="B100" s="188">
        <v>2404396</v>
      </c>
      <c r="C100" s="194" t="s">
        <v>857</v>
      </c>
    </row>
    <row r="101" spans="1:3" ht="15.75" customHeight="1">
      <c r="A101" s="195">
        <v>45938</v>
      </c>
      <c r="B101" s="183">
        <v>1600000</v>
      </c>
      <c r="C101" s="196" t="s">
        <v>860</v>
      </c>
    </row>
    <row r="102" spans="1:3" ht="15.75" customHeight="1">
      <c r="A102" s="197">
        <v>45946</v>
      </c>
      <c r="B102" s="188">
        <v>7851156</v>
      </c>
      <c r="C102" s="194" t="s">
        <v>855</v>
      </c>
    </row>
    <row r="103" spans="1:3" ht="15.75" customHeight="1">
      <c r="A103" s="197">
        <v>45959</v>
      </c>
      <c r="B103" s="188">
        <v>2752314</v>
      </c>
      <c r="C103" s="194" t="s">
        <v>856</v>
      </c>
    </row>
    <row r="104" spans="1:3" ht="15.75" customHeight="1">
      <c r="A104" s="197">
        <v>45959</v>
      </c>
      <c r="B104" s="188">
        <v>27000</v>
      </c>
      <c r="C104" s="194" t="s">
        <v>856</v>
      </c>
    </row>
    <row r="105" spans="1:3" ht="15.75" customHeight="1">
      <c r="A105" s="198">
        <v>45959</v>
      </c>
      <c r="B105" s="183">
        <v>2400000</v>
      </c>
      <c r="C105" s="196" t="s">
        <v>861</v>
      </c>
    </row>
    <row r="106" spans="1:3" ht="15.75" customHeight="1">
      <c r="A106" s="197">
        <v>46001</v>
      </c>
      <c r="B106" s="188">
        <v>1862024</v>
      </c>
      <c r="C106" s="194" t="s">
        <v>856</v>
      </c>
    </row>
    <row r="107" spans="1:3" ht="15.75" customHeight="1">
      <c r="A107" s="197">
        <v>46002</v>
      </c>
      <c r="B107" s="188">
        <v>14551871</v>
      </c>
      <c r="C107" s="194" t="s">
        <v>854</v>
      </c>
    </row>
    <row r="108" spans="1:3" ht="15.75" customHeight="1">
      <c r="A108" s="197">
        <v>46002</v>
      </c>
      <c r="B108" s="188">
        <v>22426538</v>
      </c>
      <c r="C108" s="194" t="s">
        <v>862</v>
      </c>
    </row>
    <row r="109" spans="1:3" ht="15.75" customHeight="1">
      <c r="A109" s="197">
        <v>46003</v>
      </c>
      <c r="B109" s="188">
        <v>4994436</v>
      </c>
      <c r="C109" s="194" t="s">
        <v>862</v>
      </c>
    </row>
    <row r="110" spans="1:3" ht="15.75" customHeight="1">
      <c r="A110" s="198">
        <v>46006</v>
      </c>
      <c r="B110" s="183">
        <v>21996600</v>
      </c>
      <c r="C110" s="196" t="s">
        <v>863</v>
      </c>
    </row>
    <row r="111" spans="1:3" ht="15.75" customHeight="1">
      <c r="A111" s="197">
        <v>46008</v>
      </c>
      <c r="B111" s="188">
        <v>869896</v>
      </c>
      <c r="C111" s="194" t="s">
        <v>864</v>
      </c>
    </row>
    <row r="112" spans="1:3" ht="15.75" customHeight="1">
      <c r="A112" s="197">
        <v>46008</v>
      </c>
      <c r="B112" s="188">
        <v>6494369</v>
      </c>
      <c r="C112" s="194" t="s">
        <v>865</v>
      </c>
    </row>
    <row r="113" spans="1:3" ht="15.75" customHeight="1">
      <c r="A113" s="197">
        <v>46008</v>
      </c>
      <c r="B113" s="188">
        <v>421720</v>
      </c>
      <c r="C113" s="194" t="s">
        <v>857</v>
      </c>
    </row>
    <row r="114" spans="1:3" ht="15.75" customHeight="1">
      <c r="A114" s="197">
        <v>46008</v>
      </c>
      <c r="B114" s="188">
        <v>18226206</v>
      </c>
      <c r="C114" s="194" t="s">
        <v>855</v>
      </c>
    </row>
    <row r="115" spans="1:3" ht="15.75" customHeight="1">
      <c r="A115" t="s">
        <v>382</v>
      </c>
      <c r="B115" s="199">
        <v>637556214</v>
      </c>
    </row>
    <row r="116" spans="1:3" ht="15.75" customHeight="1">
      <c r="B116" s="200"/>
    </row>
    <row r="117" spans="1:3" ht="15.75" customHeight="1">
      <c r="B117" s="200"/>
    </row>
    <row r="118" spans="1:3" ht="15.75" customHeight="1">
      <c r="B118" s="200"/>
    </row>
    <row r="119" spans="1:3" ht="15.75" customHeight="1">
      <c r="B119" s="200"/>
    </row>
    <row r="120" spans="1:3" ht="15.75" customHeight="1">
      <c r="B120" s="200"/>
    </row>
    <row r="121" spans="1:3" ht="15.75" customHeight="1">
      <c r="B121" s="200"/>
    </row>
    <row r="122" spans="1:3" ht="15.75" customHeight="1">
      <c r="B122" s="200"/>
    </row>
    <row r="123" spans="1:3" ht="15.75" customHeight="1">
      <c r="B123" s="200"/>
    </row>
    <row r="124" spans="1:3" ht="15.75" customHeight="1">
      <c r="B124" s="200"/>
    </row>
    <row r="125" spans="1:3" ht="15.75" customHeight="1">
      <c r="B125" s="200"/>
    </row>
    <row r="126" spans="1:3" ht="15.75" customHeight="1">
      <c r="B126" s="200"/>
    </row>
    <row r="127" spans="1:3" ht="15.75" customHeight="1">
      <c r="B127" s="200"/>
    </row>
    <row r="128" spans="1:3" ht="15.75" customHeight="1">
      <c r="B128" s="200"/>
    </row>
    <row r="129" spans="2:2" ht="15.75" customHeight="1">
      <c r="B129" s="200"/>
    </row>
    <row r="130" spans="2:2" ht="15.75" customHeight="1">
      <c r="B130" s="200"/>
    </row>
    <row r="131" spans="2:2" ht="15.75" customHeight="1">
      <c r="B131" s="200"/>
    </row>
    <row r="132" spans="2:2" ht="15.75" customHeight="1">
      <c r="B132" s="200"/>
    </row>
    <row r="133" spans="2:2" ht="15.75" customHeight="1">
      <c r="B133" s="200"/>
    </row>
    <row r="134" spans="2:2" ht="15.75" customHeight="1">
      <c r="B134" s="200"/>
    </row>
    <row r="135" spans="2:2" ht="15.75" customHeight="1">
      <c r="B135" s="200"/>
    </row>
    <row r="136" spans="2:2" ht="15.75" customHeight="1">
      <c r="B136" s="200"/>
    </row>
    <row r="137" spans="2:2" ht="15.75" customHeight="1">
      <c r="B137" s="200"/>
    </row>
    <row r="138" spans="2:2" ht="15.75" customHeight="1">
      <c r="B138" s="200"/>
    </row>
    <row r="139" spans="2:2" ht="15.75" customHeight="1">
      <c r="B139" s="200"/>
    </row>
    <row r="140" spans="2:2" ht="15.75" customHeight="1">
      <c r="B140" s="200"/>
    </row>
    <row r="141" spans="2:2" ht="15.75" customHeight="1">
      <c r="B141" s="200"/>
    </row>
    <row r="142" spans="2:2" ht="15.75" customHeight="1">
      <c r="B142" s="200"/>
    </row>
    <row r="143" spans="2:2" ht="15.75" customHeight="1">
      <c r="B143" s="200"/>
    </row>
    <row r="144" spans="2:2" ht="15.75" customHeight="1">
      <c r="B144" s="200"/>
    </row>
    <row r="145" spans="2:2" ht="15.75" customHeight="1">
      <c r="B145" s="200"/>
    </row>
    <row r="146" spans="2:2" ht="15.75" customHeight="1">
      <c r="B146" s="200"/>
    </row>
    <row r="147" spans="2:2" ht="15.75" customHeight="1">
      <c r="B147" s="200"/>
    </row>
    <row r="148" spans="2:2" ht="15.75" customHeight="1">
      <c r="B148" s="200"/>
    </row>
    <row r="149" spans="2:2" ht="15.75" customHeight="1">
      <c r="B149" s="200"/>
    </row>
    <row r="150" spans="2:2" ht="15.75" customHeight="1">
      <c r="B150" s="200"/>
    </row>
    <row r="151" spans="2:2" ht="15.75" customHeight="1">
      <c r="B151" s="200"/>
    </row>
    <row r="152" spans="2:2" ht="15.75" customHeight="1">
      <c r="B152" s="200"/>
    </row>
    <row r="153" spans="2:2" ht="15.75" customHeight="1">
      <c r="B153" s="200"/>
    </row>
    <row r="154" spans="2:2" ht="15.75" customHeight="1">
      <c r="B154" s="200"/>
    </row>
    <row r="155" spans="2:2" ht="15.75" customHeight="1">
      <c r="B155" s="200"/>
    </row>
    <row r="156" spans="2:2" ht="15.75" customHeight="1">
      <c r="B156" s="200"/>
    </row>
    <row r="157" spans="2:2" ht="15.75" customHeight="1">
      <c r="B157" s="200"/>
    </row>
    <row r="158" spans="2:2" ht="15.75" customHeight="1">
      <c r="B158" s="200"/>
    </row>
    <row r="159" spans="2:2" ht="15.75" customHeight="1">
      <c r="B159" s="200"/>
    </row>
    <row r="160" spans="2:2" ht="15.75" customHeight="1">
      <c r="B160" s="200"/>
    </row>
    <row r="161" spans="2:2" ht="15.75" customHeight="1">
      <c r="B161" s="200"/>
    </row>
    <row r="162" spans="2:2" ht="15.75" customHeight="1">
      <c r="B162" s="200"/>
    </row>
    <row r="163" spans="2:2" ht="15.75" customHeight="1">
      <c r="B163" s="200"/>
    </row>
    <row r="164" spans="2:2" ht="15.75" customHeight="1">
      <c r="B164" s="200"/>
    </row>
    <row r="165" spans="2:2" ht="15.75" customHeight="1">
      <c r="B165" s="200"/>
    </row>
    <row r="166" spans="2:2" ht="15.75" customHeight="1">
      <c r="B166" s="200"/>
    </row>
    <row r="167" spans="2:2" ht="15.75" customHeight="1">
      <c r="B167" s="200"/>
    </row>
    <row r="168" spans="2:2" ht="15.75" customHeight="1">
      <c r="B168" s="200"/>
    </row>
    <row r="169" spans="2:2" ht="15.75" customHeight="1">
      <c r="B169" s="200"/>
    </row>
    <row r="170" spans="2:2" ht="15.75" customHeight="1">
      <c r="B170" s="200"/>
    </row>
    <row r="171" spans="2:2" ht="15.75" customHeight="1">
      <c r="B171" s="200"/>
    </row>
    <row r="172" spans="2:2" ht="15.75" customHeight="1">
      <c r="B172" s="200"/>
    </row>
    <row r="173" spans="2:2" ht="15.75" customHeight="1">
      <c r="B173" s="200"/>
    </row>
    <row r="174" spans="2:2" ht="15.75" customHeight="1">
      <c r="B174" s="200"/>
    </row>
    <row r="175" spans="2:2" ht="15.75" customHeight="1">
      <c r="B175" s="200"/>
    </row>
    <row r="176" spans="2:2" ht="15.75" customHeight="1">
      <c r="B176" s="200"/>
    </row>
    <row r="177" spans="2:2" ht="15.75" customHeight="1">
      <c r="B177" s="200"/>
    </row>
    <row r="178" spans="2:2" ht="15.75" customHeight="1">
      <c r="B178" s="200"/>
    </row>
    <row r="179" spans="2:2" ht="15.75" customHeight="1">
      <c r="B179" s="200"/>
    </row>
    <row r="180" spans="2:2" ht="15.75" customHeight="1">
      <c r="B180" s="200"/>
    </row>
    <row r="181" spans="2:2" ht="15.75" customHeight="1">
      <c r="B181" s="200"/>
    </row>
    <row r="182" spans="2:2" ht="15.75" customHeight="1">
      <c r="B182" s="200"/>
    </row>
    <row r="183" spans="2:2" ht="15.75" customHeight="1">
      <c r="B183" s="200"/>
    </row>
    <row r="184" spans="2:2" ht="15.75" customHeight="1">
      <c r="B184" s="200"/>
    </row>
    <row r="185" spans="2:2" ht="15.75" customHeight="1">
      <c r="B185" s="200"/>
    </row>
    <row r="186" spans="2:2" ht="15.75" customHeight="1">
      <c r="B186" s="200"/>
    </row>
    <row r="187" spans="2:2" ht="15.75" customHeight="1">
      <c r="B187" s="200"/>
    </row>
    <row r="188" spans="2:2" ht="15.75" customHeight="1">
      <c r="B188" s="200"/>
    </row>
    <row r="189" spans="2:2" ht="15.75" customHeight="1">
      <c r="B189" s="200"/>
    </row>
    <row r="190" spans="2:2" ht="15.75" customHeight="1">
      <c r="B190" s="200"/>
    </row>
    <row r="191" spans="2:2" ht="15.75" customHeight="1">
      <c r="B191" s="200"/>
    </row>
    <row r="192" spans="2:2" ht="15.75" customHeight="1">
      <c r="B192" s="200"/>
    </row>
    <row r="193" spans="2:2" ht="15.75" customHeight="1">
      <c r="B193" s="200"/>
    </row>
    <row r="194" spans="2:2" ht="15.75" customHeight="1">
      <c r="B194" s="200"/>
    </row>
    <row r="195" spans="2:2" ht="15.75" customHeight="1">
      <c r="B195" s="200"/>
    </row>
    <row r="196" spans="2:2" ht="15.75" customHeight="1">
      <c r="B196" s="200"/>
    </row>
    <row r="197" spans="2:2" ht="15.75" customHeight="1">
      <c r="B197" s="200"/>
    </row>
    <row r="198" spans="2:2" ht="15.75" customHeight="1">
      <c r="B198" s="200"/>
    </row>
    <row r="199" spans="2:2" ht="15.75" customHeight="1">
      <c r="B199" s="200"/>
    </row>
    <row r="200" spans="2:2" ht="15.75" customHeight="1">
      <c r="B200" s="200"/>
    </row>
    <row r="201" spans="2:2" ht="15.75" customHeight="1">
      <c r="B201" s="200"/>
    </row>
    <row r="202" spans="2:2" ht="15.75" customHeight="1">
      <c r="B202" s="200"/>
    </row>
    <row r="203" spans="2:2" ht="15.75" customHeight="1">
      <c r="B203" s="200"/>
    </row>
    <row r="204" spans="2:2" ht="15.75" customHeight="1">
      <c r="B204" s="200"/>
    </row>
    <row r="205" spans="2:2" ht="15.75" customHeight="1">
      <c r="B205" s="200"/>
    </row>
    <row r="206" spans="2:2" ht="15.75" customHeight="1">
      <c r="B206" s="200"/>
    </row>
    <row r="207" spans="2:2" ht="15.75" customHeight="1">
      <c r="B207" s="200"/>
    </row>
    <row r="208" spans="2:2" ht="15.75" customHeight="1">
      <c r="B208" s="200"/>
    </row>
    <row r="209" spans="2:2" ht="15.75" customHeight="1">
      <c r="B209" s="200"/>
    </row>
    <row r="210" spans="2:2" ht="15.75" customHeight="1">
      <c r="B210" s="200"/>
    </row>
    <row r="211" spans="2:2" ht="15.75" customHeight="1">
      <c r="B211" s="200"/>
    </row>
    <row r="212" spans="2:2" ht="15.75" customHeight="1">
      <c r="B212" s="200"/>
    </row>
    <row r="213" spans="2:2" ht="15.75" customHeight="1">
      <c r="B213" s="200"/>
    </row>
    <row r="214" spans="2:2" ht="15.75" customHeight="1">
      <c r="B214" s="200"/>
    </row>
    <row r="215" spans="2:2" ht="15.75" customHeight="1">
      <c r="B215" s="200"/>
    </row>
    <row r="216" spans="2:2" ht="15.75" customHeight="1">
      <c r="B216" s="200"/>
    </row>
    <row r="217" spans="2:2" ht="15.75" customHeight="1">
      <c r="B217" s="200"/>
    </row>
    <row r="218" spans="2:2" ht="15.75" customHeight="1">
      <c r="B218" s="200"/>
    </row>
    <row r="219" spans="2:2" ht="15.75" customHeight="1">
      <c r="B219" s="200"/>
    </row>
    <row r="220" spans="2:2" ht="15.75" customHeight="1">
      <c r="B220" s="200"/>
    </row>
    <row r="221" spans="2:2" ht="15.75" customHeight="1">
      <c r="B221" s="200"/>
    </row>
    <row r="222" spans="2:2" ht="15.75" customHeight="1">
      <c r="B222" s="200"/>
    </row>
    <row r="223" spans="2:2" ht="15.75" customHeight="1">
      <c r="B223" s="200"/>
    </row>
    <row r="224" spans="2:2" ht="15.75" customHeight="1">
      <c r="B224" s="200"/>
    </row>
    <row r="225" spans="2:2" ht="15.75" customHeight="1">
      <c r="B225" s="200"/>
    </row>
    <row r="226" spans="2:2" ht="15.75" customHeight="1">
      <c r="B226" s="200"/>
    </row>
    <row r="227" spans="2:2" ht="15.75" customHeight="1">
      <c r="B227" s="200"/>
    </row>
    <row r="228" spans="2:2" ht="15.75" customHeight="1">
      <c r="B228" s="200"/>
    </row>
    <row r="229" spans="2:2" ht="15.75" customHeight="1">
      <c r="B229" s="200"/>
    </row>
    <row r="230" spans="2:2" ht="15.75" customHeight="1">
      <c r="B230" s="200"/>
    </row>
    <row r="231" spans="2:2" ht="15.75" customHeight="1">
      <c r="B231" s="200"/>
    </row>
    <row r="232" spans="2:2" ht="15.75" customHeight="1">
      <c r="B232" s="200"/>
    </row>
    <row r="233" spans="2:2" ht="15.75" customHeight="1">
      <c r="B233" s="200"/>
    </row>
    <row r="234" spans="2:2" ht="15.75" customHeight="1">
      <c r="B234" s="200"/>
    </row>
    <row r="235" spans="2:2" ht="15.75" customHeight="1">
      <c r="B235" s="200"/>
    </row>
    <row r="236" spans="2:2" ht="15.75" customHeight="1">
      <c r="B236" s="200"/>
    </row>
    <row r="237" spans="2:2" ht="15.75" customHeight="1">
      <c r="B237" s="200"/>
    </row>
    <row r="238" spans="2:2" ht="15.75" customHeight="1">
      <c r="B238" s="200"/>
    </row>
    <row r="239" spans="2:2" ht="15.75" customHeight="1">
      <c r="B239" s="200"/>
    </row>
    <row r="240" spans="2:2" ht="15.75" customHeight="1">
      <c r="B240" s="200"/>
    </row>
    <row r="241" spans="2:2" ht="15.75" customHeight="1">
      <c r="B241" s="200"/>
    </row>
    <row r="242" spans="2:2" ht="15.75" customHeight="1">
      <c r="B242" s="200"/>
    </row>
    <row r="243" spans="2:2" ht="15.75" customHeight="1">
      <c r="B243" s="200"/>
    </row>
    <row r="244" spans="2:2" ht="15.75" customHeight="1">
      <c r="B244" s="200"/>
    </row>
    <row r="245" spans="2:2" ht="15.75" customHeight="1">
      <c r="B245" s="200"/>
    </row>
    <row r="246" spans="2:2" ht="15.75" customHeight="1">
      <c r="B246" s="200"/>
    </row>
    <row r="247" spans="2:2" ht="15.75" customHeight="1">
      <c r="B247" s="200"/>
    </row>
    <row r="248" spans="2:2" ht="15.75" customHeight="1">
      <c r="B248" s="200"/>
    </row>
    <row r="249" spans="2:2" ht="15.75" customHeight="1">
      <c r="B249" s="200"/>
    </row>
    <row r="250" spans="2:2" ht="15.75" customHeight="1">
      <c r="B250" s="200"/>
    </row>
    <row r="251" spans="2:2" ht="15.75" customHeight="1">
      <c r="B251" s="200"/>
    </row>
    <row r="252" spans="2:2" ht="15.75" customHeight="1">
      <c r="B252" s="200"/>
    </row>
    <row r="253" spans="2:2" ht="15.75" customHeight="1">
      <c r="B253" s="200"/>
    </row>
    <row r="254" spans="2:2" ht="15.75" customHeight="1">
      <c r="B254" s="200"/>
    </row>
    <row r="255" spans="2:2" ht="15.75" customHeight="1">
      <c r="B255" s="200"/>
    </row>
    <row r="256" spans="2:2" ht="15.75" customHeight="1">
      <c r="B256" s="200"/>
    </row>
    <row r="257" spans="2:2" ht="15.75" customHeight="1">
      <c r="B257" s="200"/>
    </row>
    <row r="258" spans="2:2" ht="15.75" customHeight="1">
      <c r="B258" s="200"/>
    </row>
    <row r="259" spans="2:2" ht="15.75" customHeight="1">
      <c r="B259" s="200"/>
    </row>
    <row r="260" spans="2:2" ht="15.75" customHeight="1">
      <c r="B260" s="200"/>
    </row>
    <row r="261" spans="2:2" ht="15.75" customHeight="1">
      <c r="B261" s="200"/>
    </row>
    <row r="262" spans="2:2" ht="15.75" customHeight="1">
      <c r="B262" s="200"/>
    </row>
    <row r="263" spans="2:2" ht="15.75" customHeight="1">
      <c r="B263" s="200"/>
    </row>
    <row r="264" spans="2:2" ht="15.75" customHeight="1">
      <c r="B264" s="200"/>
    </row>
    <row r="265" spans="2:2" ht="15.75" customHeight="1">
      <c r="B265" s="200"/>
    </row>
    <row r="266" spans="2:2" ht="15.75" customHeight="1">
      <c r="B266" s="200"/>
    </row>
    <row r="267" spans="2:2" ht="15.75" customHeight="1">
      <c r="B267" s="200"/>
    </row>
    <row r="268" spans="2:2" ht="15.75" customHeight="1">
      <c r="B268" s="200"/>
    </row>
    <row r="269" spans="2:2" ht="15.75" customHeight="1">
      <c r="B269" s="200"/>
    </row>
    <row r="270" spans="2:2" ht="15.75" customHeight="1">
      <c r="B270" s="200"/>
    </row>
    <row r="271" spans="2:2" ht="15.75" customHeight="1">
      <c r="B271" s="200"/>
    </row>
    <row r="272" spans="2:2" ht="15.75" customHeight="1">
      <c r="B272" s="200"/>
    </row>
    <row r="273" spans="2:2" ht="15.75" customHeight="1">
      <c r="B273" s="200"/>
    </row>
    <row r="274" spans="2:2" ht="15.75" customHeight="1">
      <c r="B274" s="200"/>
    </row>
    <row r="275" spans="2:2" ht="15.75" customHeight="1">
      <c r="B275" s="200"/>
    </row>
    <row r="276" spans="2:2" ht="15.75" customHeight="1">
      <c r="B276" s="200"/>
    </row>
    <row r="277" spans="2:2" ht="15.75" customHeight="1">
      <c r="B277" s="200"/>
    </row>
    <row r="278" spans="2:2" ht="15.75" customHeight="1">
      <c r="B278" s="200"/>
    </row>
    <row r="279" spans="2:2" ht="15.75" customHeight="1">
      <c r="B279" s="200"/>
    </row>
    <row r="280" spans="2:2" ht="15.75" customHeight="1">
      <c r="B280" s="200"/>
    </row>
    <row r="281" spans="2:2" ht="15.75" customHeight="1">
      <c r="B281" s="200"/>
    </row>
    <row r="282" spans="2:2" ht="15.75" customHeight="1">
      <c r="B282" s="200"/>
    </row>
    <row r="283" spans="2:2" ht="15.75" customHeight="1">
      <c r="B283" s="200"/>
    </row>
    <row r="284" spans="2:2" ht="15.75" customHeight="1">
      <c r="B284" s="200"/>
    </row>
    <row r="285" spans="2:2" ht="15.75" customHeight="1">
      <c r="B285" s="200"/>
    </row>
    <row r="286" spans="2:2" ht="15.75" customHeight="1">
      <c r="B286" s="200"/>
    </row>
    <row r="287" spans="2:2" ht="15.75" customHeight="1">
      <c r="B287" s="200"/>
    </row>
    <row r="288" spans="2:2" ht="15.75" customHeight="1">
      <c r="B288" s="200"/>
    </row>
    <row r="289" spans="2:2" ht="15.75" customHeight="1">
      <c r="B289" s="200"/>
    </row>
    <row r="290" spans="2:2" ht="15.75" customHeight="1">
      <c r="B290" s="200"/>
    </row>
    <row r="291" spans="2:2" ht="15.75" customHeight="1">
      <c r="B291" s="200"/>
    </row>
    <row r="292" spans="2:2" ht="15.75" customHeight="1">
      <c r="B292" s="200"/>
    </row>
    <row r="293" spans="2:2" ht="15.75" customHeight="1">
      <c r="B293" s="200"/>
    </row>
    <row r="294" spans="2:2" ht="15.75" customHeight="1">
      <c r="B294" s="200"/>
    </row>
    <row r="295" spans="2:2" ht="15.75" customHeight="1">
      <c r="B295" s="200"/>
    </row>
    <row r="296" spans="2:2" ht="15.75" customHeight="1">
      <c r="B296" s="200"/>
    </row>
    <row r="297" spans="2:2" ht="15.75" customHeight="1">
      <c r="B297" s="200"/>
    </row>
    <row r="298" spans="2:2" ht="15.75" customHeight="1">
      <c r="B298" s="200"/>
    </row>
    <row r="299" spans="2:2" ht="15.75" customHeight="1">
      <c r="B299" s="200"/>
    </row>
    <row r="300" spans="2:2" ht="15.75" customHeight="1">
      <c r="B300" s="200"/>
    </row>
    <row r="301" spans="2:2" ht="15.75" customHeight="1">
      <c r="B301" s="200"/>
    </row>
    <row r="302" spans="2:2" ht="15.75" customHeight="1">
      <c r="B302" s="200"/>
    </row>
    <row r="303" spans="2:2" ht="15.75" customHeight="1">
      <c r="B303" s="200"/>
    </row>
    <row r="304" spans="2:2" ht="15.75" customHeight="1">
      <c r="B304" s="200"/>
    </row>
    <row r="305" spans="2:2" ht="15.75" customHeight="1">
      <c r="B305" s="200"/>
    </row>
    <row r="306" spans="2:2" ht="15.75" customHeight="1">
      <c r="B306" s="200"/>
    </row>
    <row r="307" spans="2:2" ht="15.75" customHeight="1">
      <c r="B307" s="200"/>
    </row>
    <row r="308" spans="2:2" ht="15.75" customHeight="1">
      <c r="B308" s="200"/>
    </row>
    <row r="309" spans="2:2" ht="15.75" customHeight="1">
      <c r="B309" s="200"/>
    </row>
    <row r="310" spans="2:2" ht="15.75" customHeight="1">
      <c r="B310" s="200"/>
    </row>
    <row r="311" spans="2:2" ht="15.75" customHeight="1">
      <c r="B311" s="200"/>
    </row>
    <row r="312" spans="2:2" ht="15.75" customHeight="1">
      <c r="B312" s="200"/>
    </row>
    <row r="313" spans="2:2" ht="15.75" customHeight="1">
      <c r="B313" s="200"/>
    </row>
    <row r="314" spans="2:2" ht="15.75" customHeight="1">
      <c r="B314" s="200"/>
    </row>
    <row r="315" spans="2:2" ht="15.75" customHeight="1">
      <c r="B315" s="200"/>
    </row>
    <row r="316" spans="2:2" ht="15.75" customHeight="1">
      <c r="B316" s="200"/>
    </row>
    <row r="317" spans="2:2" ht="15.75" customHeight="1">
      <c r="B317" s="200"/>
    </row>
    <row r="318" spans="2:2" ht="15.75" customHeight="1">
      <c r="B318" s="200"/>
    </row>
    <row r="319" spans="2:2" ht="15.75" customHeight="1">
      <c r="B319" s="200"/>
    </row>
    <row r="320" spans="2:2" ht="15.75" customHeight="1">
      <c r="B320" s="200"/>
    </row>
    <row r="321" spans="2:2" ht="15.75" customHeight="1">
      <c r="B321" s="200"/>
    </row>
    <row r="322" spans="2:2" ht="15.75" customHeight="1">
      <c r="B322" s="200"/>
    </row>
    <row r="323" spans="2:2" ht="15.75" customHeight="1">
      <c r="B323" s="200"/>
    </row>
    <row r="324" spans="2:2" ht="15.75" customHeight="1">
      <c r="B324" s="200"/>
    </row>
    <row r="325" spans="2:2" ht="15.75" customHeight="1">
      <c r="B325" s="200"/>
    </row>
    <row r="326" spans="2:2" ht="15.75" customHeight="1">
      <c r="B326" s="200"/>
    </row>
    <row r="327" spans="2:2" ht="15.75" customHeight="1">
      <c r="B327" s="200"/>
    </row>
    <row r="328" spans="2:2" ht="15.75" customHeight="1">
      <c r="B328" s="200"/>
    </row>
    <row r="329" spans="2:2" ht="15.75" customHeight="1">
      <c r="B329" s="200"/>
    </row>
    <row r="330" spans="2:2" ht="15.75" customHeight="1">
      <c r="B330" s="200"/>
    </row>
    <row r="331" spans="2:2" ht="15.75" customHeight="1">
      <c r="B331" s="200"/>
    </row>
    <row r="332" spans="2:2" ht="15.75" customHeight="1">
      <c r="B332" s="200"/>
    </row>
    <row r="333" spans="2:2" ht="15.75" customHeight="1">
      <c r="B333" s="200"/>
    </row>
    <row r="334" spans="2:2" ht="15.75" customHeight="1">
      <c r="B334" s="200"/>
    </row>
    <row r="335" spans="2:2" ht="15.75" customHeight="1">
      <c r="B335" s="200"/>
    </row>
    <row r="336" spans="2:2" ht="15.75" customHeight="1">
      <c r="B336" s="200"/>
    </row>
    <row r="337" spans="2:2" ht="15.75" customHeight="1">
      <c r="B337" s="200"/>
    </row>
    <row r="338" spans="2:2" ht="15.75" customHeight="1">
      <c r="B338" s="200"/>
    </row>
    <row r="339" spans="2:2" ht="15.75" customHeight="1">
      <c r="B339" s="200"/>
    </row>
    <row r="340" spans="2:2" ht="15.75" customHeight="1">
      <c r="B340" s="200"/>
    </row>
    <row r="341" spans="2:2" ht="15.75" customHeight="1">
      <c r="B341" s="200"/>
    </row>
    <row r="342" spans="2:2" ht="15.75" customHeight="1">
      <c r="B342" s="200"/>
    </row>
    <row r="343" spans="2:2" ht="15.75" customHeight="1">
      <c r="B343" s="200"/>
    </row>
    <row r="344" spans="2:2" ht="15.75" customHeight="1">
      <c r="B344" s="200"/>
    </row>
    <row r="345" spans="2:2" ht="15.75" customHeight="1">
      <c r="B345" s="200"/>
    </row>
    <row r="346" spans="2:2" ht="15.75" customHeight="1">
      <c r="B346" s="200"/>
    </row>
    <row r="347" spans="2:2" ht="15.75" customHeight="1">
      <c r="B347" s="200"/>
    </row>
    <row r="348" spans="2:2" ht="15.75" customHeight="1">
      <c r="B348" s="200"/>
    </row>
    <row r="349" spans="2:2" ht="15.75" customHeight="1">
      <c r="B349" s="200"/>
    </row>
    <row r="350" spans="2:2" ht="15.75" customHeight="1">
      <c r="B350" s="200"/>
    </row>
    <row r="351" spans="2:2" ht="15.75" customHeight="1">
      <c r="B351" s="200"/>
    </row>
    <row r="352" spans="2:2" ht="15.75" customHeight="1">
      <c r="B352" s="200"/>
    </row>
    <row r="353" spans="2:2" ht="15.75" customHeight="1">
      <c r="B353" s="200"/>
    </row>
    <row r="354" spans="2:2" ht="15.75" customHeight="1">
      <c r="B354" s="200"/>
    </row>
    <row r="355" spans="2:2" ht="15.75" customHeight="1">
      <c r="B355" s="200"/>
    </row>
    <row r="356" spans="2:2" ht="15.75" customHeight="1">
      <c r="B356" s="200"/>
    </row>
    <row r="357" spans="2:2" ht="15.75" customHeight="1">
      <c r="B357" s="200"/>
    </row>
    <row r="358" spans="2:2" ht="15.75" customHeight="1">
      <c r="B358" s="200"/>
    </row>
    <row r="359" spans="2:2" ht="15.75" customHeight="1">
      <c r="B359" s="200"/>
    </row>
    <row r="360" spans="2:2" ht="15.75" customHeight="1">
      <c r="B360" s="200"/>
    </row>
    <row r="361" spans="2:2" ht="15.75" customHeight="1">
      <c r="B361" s="200"/>
    </row>
    <row r="362" spans="2:2" ht="15.75" customHeight="1">
      <c r="B362" s="200"/>
    </row>
    <row r="363" spans="2:2" ht="15.75" customHeight="1">
      <c r="B363" s="200"/>
    </row>
    <row r="364" spans="2:2" ht="15.75" customHeight="1">
      <c r="B364" s="200"/>
    </row>
    <row r="365" spans="2:2" ht="15.75" customHeight="1">
      <c r="B365" s="200"/>
    </row>
    <row r="366" spans="2:2" ht="15.75" customHeight="1">
      <c r="B366" s="200"/>
    </row>
    <row r="367" spans="2:2" ht="15.75" customHeight="1">
      <c r="B367" s="200"/>
    </row>
    <row r="368" spans="2:2" ht="15.75" customHeight="1">
      <c r="B368" s="200"/>
    </row>
    <row r="369" spans="2:2" ht="15.75" customHeight="1">
      <c r="B369" s="200"/>
    </row>
    <row r="370" spans="2:2" ht="15.75" customHeight="1">
      <c r="B370" s="200"/>
    </row>
    <row r="371" spans="2:2" ht="15.75" customHeight="1">
      <c r="B371" s="200"/>
    </row>
    <row r="372" spans="2:2" ht="15.75" customHeight="1">
      <c r="B372" s="200"/>
    </row>
    <row r="373" spans="2:2" ht="15.75" customHeight="1">
      <c r="B373" s="200"/>
    </row>
    <row r="374" spans="2:2" ht="15.75" customHeight="1">
      <c r="B374" s="200"/>
    </row>
    <row r="375" spans="2:2" ht="15.75" customHeight="1">
      <c r="B375" s="200"/>
    </row>
    <row r="376" spans="2:2" ht="15.75" customHeight="1">
      <c r="B376" s="200"/>
    </row>
    <row r="377" spans="2:2" ht="15.75" customHeight="1">
      <c r="B377" s="200"/>
    </row>
    <row r="378" spans="2:2" ht="15.75" customHeight="1">
      <c r="B378" s="200"/>
    </row>
    <row r="379" spans="2:2" ht="15.75" customHeight="1">
      <c r="B379" s="200"/>
    </row>
    <row r="380" spans="2:2" ht="15.75" customHeight="1">
      <c r="B380" s="200"/>
    </row>
    <row r="381" spans="2:2" ht="15.75" customHeight="1">
      <c r="B381" s="200"/>
    </row>
    <row r="382" spans="2:2" ht="15.75" customHeight="1">
      <c r="B382" s="200"/>
    </row>
    <row r="383" spans="2:2" ht="15.75" customHeight="1">
      <c r="B383" s="200"/>
    </row>
    <row r="384" spans="2:2" ht="15.75" customHeight="1">
      <c r="B384" s="200"/>
    </row>
    <row r="385" spans="2:2" ht="15.75" customHeight="1">
      <c r="B385" s="200"/>
    </row>
    <row r="386" spans="2:2" ht="15.75" customHeight="1">
      <c r="B386" s="200"/>
    </row>
    <row r="387" spans="2:2" ht="15.75" customHeight="1">
      <c r="B387" s="200"/>
    </row>
    <row r="388" spans="2:2" ht="15.75" customHeight="1">
      <c r="B388" s="200"/>
    </row>
    <row r="389" spans="2:2" ht="15.75" customHeight="1">
      <c r="B389" s="200"/>
    </row>
    <row r="390" spans="2:2" ht="15.75" customHeight="1">
      <c r="B390" s="200"/>
    </row>
    <row r="391" spans="2:2" ht="15.75" customHeight="1">
      <c r="B391" s="200"/>
    </row>
    <row r="392" spans="2:2" ht="15.75" customHeight="1">
      <c r="B392" s="200"/>
    </row>
    <row r="393" spans="2:2" ht="15.75" customHeight="1">
      <c r="B393" s="200"/>
    </row>
    <row r="394" spans="2:2" ht="15.75" customHeight="1">
      <c r="B394" s="200"/>
    </row>
    <row r="395" spans="2:2" ht="15.75" customHeight="1">
      <c r="B395" s="200"/>
    </row>
    <row r="396" spans="2:2" ht="15.75" customHeight="1">
      <c r="B396" s="200"/>
    </row>
    <row r="397" spans="2:2" ht="15.75" customHeight="1">
      <c r="B397" s="200"/>
    </row>
    <row r="398" spans="2:2" ht="15.75" customHeight="1">
      <c r="B398" s="200"/>
    </row>
    <row r="399" spans="2:2" ht="15.75" customHeight="1">
      <c r="B399" s="200"/>
    </row>
    <row r="400" spans="2:2" ht="15.75" customHeight="1">
      <c r="B400" s="200"/>
    </row>
    <row r="401" spans="2:2" ht="15.75" customHeight="1">
      <c r="B401" s="200"/>
    </row>
    <row r="402" spans="2:2" ht="15.75" customHeight="1">
      <c r="B402" s="200"/>
    </row>
    <row r="403" spans="2:2" ht="15.75" customHeight="1">
      <c r="B403" s="200"/>
    </row>
    <row r="404" spans="2:2" ht="15.75" customHeight="1">
      <c r="B404" s="200"/>
    </row>
    <row r="405" spans="2:2" ht="15.75" customHeight="1">
      <c r="B405" s="200"/>
    </row>
    <row r="406" spans="2:2" ht="15.75" customHeight="1">
      <c r="B406" s="200"/>
    </row>
    <row r="407" spans="2:2" ht="15.75" customHeight="1">
      <c r="B407" s="200"/>
    </row>
    <row r="408" spans="2:2" ht="15.75" customHeight="1">
      <c r="B408" s="200"/>
    </row>
    <row r="409" spans="2:2" ht="15.75" customHeight="1">
      <c r="B409" s="200"/>
    </row>
    <row r="410" spans="2:2" ht="15.75" customHeight="1">
      <c r="B410" s="200"/>
    </row>
    <row r="411" spans="2:2" ht="15.75" customHeight="1">
      <c r="B411" s="200"/>
    </row>
    <row r="412" spans="2:2" ht="15.75" customHeight="1">
      <c r="B412" s="200"/>
    </row>
    <row r="413" spans="2:2" ht="15.75" customHeight="1">
      <c r="B413" s="200"/>
    </row>
    <row r="414" spans="2:2" ht="15.75" customHeight="1">
      <c r="B414" s="200"/>
    </row>
    <row r="415" spans="2:2" ht="15.75" customHeight="1">
      <c r="B415" s="200"/>
    </row>
    <row r="416" spans="2:2" ht="15.75" customHeight="1">
      <c r="B416" s="200"/>
    </row>
    <row r="417" spans="2:2" ht="15.75" customHeight="1">
      <c r="B417" s="200"/>
    </row>
    <row r="418" spans="2:2" ht="15.75" customHeight="1">
      <c r="B418" s="200"/>
    </row>
    <row r="419" spans="2:2" ht="15.75" customHeight="1">
      <c r="B419" s="200"/>
    </row>
    <row r="420" spans="2:2" ht="15.75" customHeight="1">
      <c r="B420" s="200"/>
    </row>
    <row r="421" spans="2:2" ht="15.75" customHeight="1">
      <c r="B421" s="200"/>
    </row>
    <row r="422" spans="2:2" ht="15.75" customHeight="1">
      <c r="B422" s="200"/>
    </row>
    <row r="423" spans="2:2" ht="15.75" customHeight="1">
      <c r="B423" s="200"/>
    </row>
    <row r="424" spans="2:2" ht="15.75" customHeight="1">
      <c r="B424" s="200"/>
    </row>
    <row r="425" spans="2:2" ht="15.75" customHeight="1">
      <c r="B425" s="200"/>
    </row>
    <row r="426" spans="2:2" ht="15.75" customHeight="1">
      <c r="B426" s="200"/>
    </row>
    <row r="427" spans="2:2" ht="15.75" customHeight="1">
      <c r="B427" s="200"/>
    </row>
    <row r="428" spans="2:2" ht="15.75" customHeight="1">
      <c r="B428" s="200"/>
    </row>
    <row r="429" spans="2:2" ht="15.75" customHeight="1">
      <c r="B429" s="200"/>
    </row>
    <row r="430" spans="2:2" ht="15.75" customHeight="1">
      <c r="B430" s="200"/>
    </row>
    <row r="431" spans="2:2" ht="15.75" customHeight="1">
      <c r="B431" s="200"/>
    </row>
    <row r="432" spans="2:2" ht="15.75" customHeight="1">
      <c r="B432" s="200"/>
    </row>
    <row r="433" spans="2:2" ht="15.75" customHeight="1">
      <c r="B433" s="200"/>
    </row>
    <row r="434" spans="2:2" ht="15.75" customHeight="1">
      <c r="B434" s="200"/>
    </row>
    <row r="435" spans="2:2" ht="15.75" customHeight="1">
      <c r="B435" s="200"/>
    </row>
    <row r="436" spans="2:2" ht="15.75" customHeight="1">
      <c r="B436" s="200"/>
    </row>
    <row r="437" spans="2:2" ht="15.75" customHeight="1">
      <c r="B437" s="200"/>
    </row>
    <row r="438" spans="2:2" ht="15.75" customHeight="1">
      <c r="B438" s="200"/>
    </row>
    <row r="439" spans="2:2" ht="15.75" customHeight="1">
      <c r="B439" s="200"/>
    </row>
    <row r="440" spans="2:2" ht="15.75" customHeight="1">
      <c r="B440" s="200"/>
    </row>
    <row r="441" spans="2:2" ht="15.75" customHeight="1">
      <c r="B441" s="200"/>
    </row>
    <row r="442" spans="2:2" ht="15.75" customHeight="1">
      <c r="B442" s="200"/>
    </row>
    <row r="443" spans="2:2" ht="15.75" customHeight="1">
      <c r="B443" s="200"/>
    </row>
    <row r="444" spans="2:2" ht="15.75" customHeight="1">
      <c r="B444" s="200"/>
    </row>
    <row r="445" spans="2:2" ht="15.75" customHeight="1">
      <c r="B445" s="200"/>
    </row>
    <row r="446" spans="2:2" ht="15.75" customHeight="1">
      <c r="B446" s="200"/>
    </row>
    <row r="447" spans="2:2" ht="15.75" customHeight="1">
      <c r="B447" s="200"/>
    </row>
    <row r="448" spans="2:2" ht="15.75" customHeight="1">
      <c r="B448" s="200"/>
    </row>
    <row r="449" spans="2:2" ht="15.75" customHeight="1">
      <c r="B449" s="200"/>
    </row>
    <row r="450" spans="2:2" ht="15.75" customHeight="1">
      <c r="B450" s="200"/>
    </row>
    <row r="451" spans="2:2" ht="15.75" customHeight="1">
      <c r="B451" s="200"/>
    </row>
    <row r="452" spans="2:2" ht="15.75" customHeight="1">
      <c r="B452" s="200"/>
    </row>
    <row r="453" spans="2:2" ht="15.75" customHeight="1">
      <c r="B453" s="200"/>
    </row>
    <row r="454" spans="2:2" ht="15.75" customHeight="1">
      <c r="B454" s="200"/>
    </row>
    <row r="455" spans="2:2" ht="15.75" customHeight="1">
      <c r="B455" s="200"/>
    </row>
    <row r="456" spans="2:2" ht="15.75" customHeight="1">
      <c r="B456" s="200"/>
    </row>
    <row r="457" spans="2:2" ht="15.75" customHeight="1">
      <c r="B457" s="200"/>
    </row>
    <row r="458" spans="2:2" ht="15.75" customHeight="1">
      <c r="B458" s="200"/>
    </row>
    <row r="459" spans="2:2" ht="15.75" customHeight="1">
      <c r="B459" s="200"/>
    </row>
    <row r="460" spans="2:2" ht="15.75" customHeight="1">
      <c r="B460" s="200"/>
    </row>
    <row r="461" spans="2:2" ht="15.75" customHeight="1">
      <c r="B461" s="200"/>
    </row>
    <row r="462" spans="2:2" ht="15.75" customHeight="1">
      <c r="B462" s="200"/>
    </row>
    <row r="463" spans="2:2" ht="15.75" customHeight="1">
      <c r="B463" s="200"/>
    </row>
    <row r="464" spans="2:2" ht="15.75" customHeight="1">
      <c r="B464" s="200"/>
    </row>
    <row r="465" spans="2:2" ht="15.75" customHeight="1">
      <c r="B465" s="200"/>
    </row>
    <row r="466" spans="2:2" ht="15.75" customHeight="1">
      <c r="B466" s="200"/>
    </row>
    <row r="467" spans="2:2" ht="15.75" customHeight="1">
      <c r="B467" s="200"/>
    </row>
    <row r="468" spans="2:2" ht="15.75" customHeight="1">
      <c r="B468" s="200"/>
    </row>
    <row r="469" spans="2:2" ht="15.75" customHeight="1">
      <c r="B469" s="200"/>
    </row>
    <row r="470" spans="2:2" ht="15.75" customHeight="1">
      <c r="B470" s="200"/>
    </row>
    <row r="471" spans="2:2" ht="15.75" customHeight="1">
      <c r="B471" s="200"/>
    </row>
    <row r="472" spans="2:2" ht="15.75" customHeight="1">
      <c r="B472" s="200"/>
    </row>
    <row r="473" spans="2:2" ht="15.75" customHeight="1">
      <c r="B473" s="200"/>
    </row>
    <row r="474" spans="2:2" ht="15.75" customHeight="1">
      <c r="B474" s="200"/>
    </row>
    <row r="475" spans="2:2" ht="15.75" customHeight="1">
      <c r="B475" s="200"/>
    </row>
    <row r="476" spans="2:2" ht="15.75" customHeight="1">
      <c r="B476" s="200"/>
    </row>
    <row r="477" spans="2:2" ht="15.75" customHeight="1">
      <c r="B477" s="200"/>
    </row>
    <row r="478" spans="2:2" ht="15.75" customHeight="1">
      <c r="B478" s="200"/>
    </row>
    <row r="479" spans="2:2" ht="15.75" customHeight="1">
      <c r="B479" s="200"/>
    </row>
    <row r="480" spans="2:2" ht="15.75" customHeight="1">
      <c r="B480" s="200"/>
    </row>
    <row r="481" spans="2:2" ht="15.75" customHeight="1">
      <c r="B481" s="200"/>
    </row>
    <row r="482" spans="2:2" ht="15.75" customHeight="1">
      <c r="B482" s="200"/>
    </row>
    <row r="483" spans="2:2" ht="15.75" customHeight="1">
      <c r="B483" s="200"/>
    </row>
    <row r="484" spans="2:2" ht="15.75" customHeight="1">
      <c r="B484" s="200"/>
    </row>
    <row r="485" spans="2:2" ht="15.75" customHeight="1">
      <c r="B485" s="200"/>
    </row>
    <row r="486" spans="2:2" ht="15.75" customHeight="1">
      <c r="B486" s="200"/>
    </row>
    <row r="487" spans="2:2" ht="15.75" customHeight="1">
      <c r="B487" s="200"/>
    </row>
    <row r="488" spans="2:2" ht="15.75" customHeight="1">
      <c r="B488" s="200"/>
    </row>
    <row r="489" spans="2:2" ht="15.75" customHeight="1">
      <c r="B489" s="200"/>
    </row>
    <row r="490" spans="2:2" ht="15.75" customHeight="1">
      <c r="B490" s="200"/>
    </row>
    <row r="491" spans="2:2" ht="15.75" customHeight="1">
      <c r="B491" s="200"/>
    </row>
    <row r="492" spans="2:2" ht="15.75" customHeight="1">
      <c r="B492" s="200"/>
    </row>
    <row r="493" spans="2:2" ht="15.75" customHeight="1">
      <c r="B493" s="200"/>
    </row>
    <row r="494" spans="2:2" ht="15.75" customHeight="1">
      <c r="B494" s="200"/>
    </row>
    <row r="495" spans="2:2" ht="15.75" customHeight="1">
      <c r="B495" s="200"/>
    </row>
    <row r="496" spans="2:2" ht="15.75" customHeight="1">
      <c r="B496" s="200"/>
    </row>
    <row r="497" spans="2:2" ht="15.75" customHeight="1">
      <c r="B497" s="200"/>
    </row>
    <row r="498" spans="2:2" ht="15.75" customHeight="1">
      <c r="B498" s="200"/>
    </row>
    <row r="499" spans="2:2" ht="15.75" customHeight="1">
      <c r="B499" s="200"/>
    </row>
    <row r="500" spans="2:2" ht="15.75" customHeight="1">
      <c r="B500" s="200"/>
    </row>
    <row r="501" spans="2:2" ht="15.75" customHeight="1">
      <c r="B501" s="200"/>
    </row>
    <row r="502" spans="2:2" ht="15.75" customHeight="1">
      <c r="B502" s="200"/>
    </row>
    <row r="503" spans="2:2" ht="15.75" customHeight="1">
      <c r="B503" s="200"/>
    </row>
    <row r="504" spans="2:2" ht="15.75" customHeight="1">
      <c r="B504" s="200"/>
    </row>
    <row r="505" spans="2:2" ht="15.75" customHeight="1">
      <c r="B505" s="200"/>
    </row>
    <row r="506" spans="2:2" ht="15.75" customHeight="1">
      <c r="B506" s="200"/>
    </row>
    <row r="507" spans="2:2" ht="15.75" customHeight="1">
      <c r="B507" s="200"/>
    </row>
    <row r="508" spans="2:2" ht="15.75" customHeight="1">
      <c r="B508" s="200"/>
    </row>
    <row r="509" spans="2:2" ht="15.75" customHeight="1">
      <c r="B509" s="200"/>
    </row>
    <row r="510" spans="2:2" ht="15.75" customHeight="1">
      <c r="B510" s="200"/>
    </row>
    <row r="511" spans="2:2" ht="15.75" customHeight="1">
      <c r="B511" s="200"/>
    </row>
    <row r="512" spans="2:2" ht="15.75" customHeight="1">
      <c r="B512" s="200"/>
    </row>
    <row r="513" spans="2:2" ht="15.75" customHeight="1">
      <c r="B513" s="200"/>
    </row>
    <row r="514" spans="2:2" ht="15.75" customHeight="1">
      <c r="B514" s="200"/>
    </row>
    <row r="515" spans="2:2" ht="15.75" customHeight="1">
      <c r="B515" s="200"/>
    </row>
    <row r="516" spans="2:2" ht="15.75" customHeight="1">
      <c r="B516" s="200"/>
    </row>
    <row r="517" spans="2:2" ht="15.75" customHeight="1">
      <c r="B517" s="200"/>
    </row>
    <row r="518" spans="2:2" ht="15.75" customHeight="1">
      <c r="B518" s="200"/>
    </row>
    <row r="519" spans="2:2" ht="15.75" customHeight="1">
      <c r="B519" s="200"/>
    </row>
    <row r="520" spans="2:2" ht="15.75" customHeight="1">
      <c r="B520" s="200"/>
    </row>
    <row r="521" spans="2:2" ht="15.75" customHeight="1">
      <c r="B521" s="200"/>
    </row>
    <row r="522" spans="2:2" ht="15.75" customHeight="1">
      <c r="B522" s="200"/>
    </row>
    <row r="523" spans="2:2" ht="15.75" customHeight="1">
      <c r="B523" s="200"/>
    </row>
    <row r="524" spans="2:2" ht="15.75" customHeight="1">
      <c r="B524" s="200"/>
    </row>
    <row r="525" spans="2:2" ht="15.75" customHeight="1">
      <c r="B525" s="200"/>
    </row>
    <row r="526" spans="2:2" ht="15.75" customHeight="1">
      <c r="B526" s="200"/>
    </row>
    <row r="527" spans="2:2" ht="15.75" customHeight="1">
      <c r="B527" s="200"/>
    </row>
    <row r="528" spans="2:2" ht="15.75" customHeight="1">
      <c r="B528" s="200"/>
    </row>
    <row r="529" spans="2:2" ht="15.75" customHeight="1">
      <c r="B529" s="200"/>
    </row>
    <row r="530" spans="2:2" ht="15.75" customHeight="1">
      <c r="B530" s="200"/>
    </row>
    <row r="531" spans="2:2" ht="15.75" customHeight="1">
      <c r="B531" s="200"/>
    </row>
    <row r="532" spans="2:2" ht="15.75" customHeight="1">
      <c r="B532" s="200"/>
    </row>
    <row r="533" spans="2:2" ht="15.75" customHeight="1">
      <c r="B533" s="200"/>
    </row>
    <row r="534" spans="2:2" ht="15.75" customHeight="1">
      <c r="B534" s="200"/>
    </row>
    <row r="535" spans="2:2" ht="15.75" customHeight="1">
      <c r="B535" s="200"/>
    </row>
    <row r="536" spans="2:2" ht="15.75" customHeight="1">
      <c r="B536" s="200"/>
    </row>
    <row r="537" spans="2:2" ht="15.75" customHeight="1">
      <c r="B537" s="200"/>
    </row>
    <row r="538" spans="2:2" ht="15.75" customHeight="1">
      <c r="B538" s="200"/>
    </row>
    <row r="539" spans="2:2" ht="15.75" customHeight="1">
      <c r="B539" s="200"/>
    </row>
    <row r="540" spans="2:2" ht="15.75" customHeight="1">
      <c r="B540" s="200"/>
    </row>
    <row r="541" spans="2:2" ht="15.75" customHeight="1">
      <c r="B541" s="200"/>
    </row>
    <row r="542" spans="2:2" ht="15.75" customHeight="1">
      <c r="B542" s="200"/>
    </row>
    <row r="543" spans="2:2" ht="15.75" customHeight="1">
      <c r="B543" s="200"/>
    </row>
    <row r="544" spans="2:2" ht="15.75" customHeight="1">
      <c r="B544" s="200"/>
    </row>
    <row r="545" spans="2:2" ht="15.75" customHeight="1">
      <c r="B545" s="200"/>
    </row>
    <row r="546" spans="2:2" ht="15.75" customHeight="1">
      <c r="B546" s="200"/>
    </row>
    <row r="547" spans="2:2" ht="15.75" customHeight="1">
      <c r="B547" s="200"/>
    </row>
    <row r="548" spans="2:2" ht="15.75" customHeight="1">
      <c r="B548" s="200"/>
    </row>
    <row r="549" spans="2:2" ht="15.75" customHeight="1">
      <c r="B549" s="200"/>
    </row>
    <row r="550" spans="2:2" ht="15.75" customHeight="1">
      <c r="B550" s="200"/>
    </row>
    <row r="551" spans="2:2" ht="15.75" customHeight="1">
      <c r="B551" s="200"/>
    </row>
    <row r="552" spans="2:2" ht="15.75" customHeight="1">
      <c r="B552" s="200"/>
    </row>
    <row r="553" spans="2:2" ht="15.75" customHeight="1">
      <c r="B553" s="200"/>
    </row>
    <row r="554" spans="2:2" ht="15.75" customHeight="1">
      <c r="B554" s="200"/>
    </row>
    <row r="555" spans="2:2" ht="15.75" customHeight="1">
      <c r="B555" s="200"/>
    </row>
    <row r="556" spans="2:2" ht="15.75" customHeight="1">
      <c r="B556" s="200"/>
    </row>
    <row r="557" spans="2:2" ht="15.75" customHeight="1">
      <c r="B557" s="200"/>
    </row>
    <row r="558" spans="2:2" ht="15.75" customHeight="1">
      <c r="B558" s="200"/>
    </row>
    <row r="559" spans="2:2" ht="15.75" customHeight="1">
      <c r="B559" s="200"/>
    </row>
    <row r="560" spans="2:2" ht="15.75" customHeight="1">
      <c r="B560" s="200"/>
    </row>
    <row r="561" spans="2:2" ht="15.75" customHeight="1">
      <c r="B561" s="200"/>
    </row>
    <row r="562" spans="2:2" ht="15.75" customHeight="1">
      <c r="B562" s="200"/>
    </row>
    <row r="563" spans="2:2" ht="15.75" customHeight="1">
      <c r="B563" s="200"/>
    </row>
    <row r="564" spans="2:2" ht="15.75" customHeight="1">
      <c r="B564" s="200"/>
    </row>
    <row r="565" spans="2:2" ht="15.75" customHeight="1">
      <c r="B565" s="200"/>
    </row>
    <row r="566" spans="2:2" ht="15.75" customHeight="1">
      <c r="B566" s="200"/>
    </row>
    <row r="567" spans="2:2" ht="15.75" customHeight="1">
      <c r="B567" s="200"/>
    </row>
    <row r="568" spans="2:2" ht="15.75" customHeight="1">
      <c r="B568" s="200"/>
    </row>
    <row r="569" spans="2:2" ht="15.75" customHeight="1">
      <c r="B569" s="200"/>
    </row>
    <row r="570" spans="2:2" ht="15.75" customHeight="1">
      <c r="B570" s="200"/>
    </row>
    <row r="571" spans="2:2" ht="15.75" customHeight="1">
      <c r="B571" s="200"/>
    </row>
    <row r="572" spans="2:2" ht="15.75" customHeight="1">
      <c r="B572" s="200"/>
    </row>
    <row r="573" spans="2:2" ht="15.75" customHeight="1">
      <c r="B573" s="200"/>
    </row>
    <row r="574" spans="2:2" ht="15.75" customHeight="1">
      <c r="B574" s="200"/>
    </row>
    <row r="575" spans="2:2" ht="15.75" customHeight="1">
      <c r="B575" s="200"/>
    </row>
    <row r="576" spans="2:2" ht="15.75" customHeight="1">
      <c r="B576" s="200"/>
    </row>
    <row r="577" spans="2:2" ht="15.75" customHeight="1">
      <c r="B577" s="200"/>
    </row>
    <row r="578" spans="2:2" ht="15.75" customHeight="1">
      <c r="B578" s="200"/>
    </row>
    <row r="579" spans="2:2" ht="15.75" customHeight="1">
      <c r="B579" s="200"/>
    </row>
    <row r="580" spans="2:2" ht="15.75" customHeight="1">
      <c r="B580" s="200"/>
    </row>
    <row r="581" spans="2:2" ht="15.75" customHeight="1">
      <c r="B581" s="200"/>
    </row>
    <row r="582" spans="2:2" ht="15.75" customHeight="1">
      <c r="B582" s="200"/>
    </row>
    <row r="583" spans="2:2" ht="15.75" customHeight="1">
      <c r="B583" s="200"/>
    </row>
    <row r="584" spans="2:2" ht="15.75" customHeight="1">
      <c r="B584" s="200"/>
    </row>
    <row r="585" spans="2:2" ht="15.75" customHeight="1">
      <c r="B585" s="200"/>
    </row>
    <row r="586" spans="2:2" ht="15.75" customHeight="1">
      <c r="B586" s="200"/>
    </row>
    <row r="587" spans="2:2" ht="15.75" customHeight="1">
      <c r="B587" s="200"/>
    </row>
    <row r="588" spans="2:2" ht="15.75" customHeight="1">
      <c r="B588" s="200"/>
    </row>
    <row r="589" spans="2:2" ht="15.75" customHeight="1">
      <c r="B589" s="200"/>
    </row>
    <row r="590" spans="2:2" ht="15.75" customHeight="1">
      <c r="B590" s="200"/>
    </row>
    <row r="591" spans="2:2" ht="15.75" customHeight="1">
      <c r="B591" s="200"/>
    </row>
    <row r="592" spans="2:2" ht="15.75" customHeight="1">
      <c r="B592" s="200"/>
    </row>
    <row r="593" spans="2:2" ht="15.75" customHeight="1">
      <c r="B593" s="200"/>
    </row>
    <row r="594" spans="2:2" ht="15.75" customHeight="1">
      <c r="B594" s="200"/>
    </row>
    <row r="595" spans="2:2" ht="15.75" customHeight="1">
      <c r="B595" s="200"/>
    </row>
    <row r="596" spans="2:2" ht="15.75" customHeight="1">
      <c r="B596" s="200"/>
    </row>
    <row r="597" spans="2:2" ht="15.75" customHeight="1">
      <c r="B597" s="200"/>
    </row>
    <row r="598" spans="2:2" ht="15.75" customHeight="1">
      <c r="B598" s="200"/>
    </row>
    <row r="599" spans="2:2" ht="15.75" customHeight="1">
      <c r="B599" s="200"/>
    </row>
    <row r="600" spans="2:2" ht="15.75" customHeight="1">
      <c r="B600" s="200"/>
    </row>
    <row r="601" spans="2:2" ht="15.75" customHeight="1">
      <c r="B601" s="200"/>
    </row>
    <row r="602" spans="2:2" ht="15.75" customHeight="1">
      <c r="B602" s="200"/>
    </row>
    <row r="603" spans="2:2" ht="15.75" customHeight="1">
      <c r="B603" s="200"/>
    </row>
    <row r="604" spans="2:2" ht="15.75" customHeight="1">
      <c r="B604" s="200"/>
    </row>
    <row r="605" spans="2:2" ht="15.75" customHeight="1">
      <c r="B605" s="200"/>
    </row>
    <row r="606" spans="2:2" ht="15.75" customHeight="1">
      <c r="B606" s="200"/>
    </row>
    <row r="607" spans="2:2" ht="15.75" customHeight="1">
      <c r="B607" s="200"/>
    </row>
    <row r="608" spans="2:2" ht="15.75" customHeight="1">
      <c r="B608" s="200"/>
    </row>
    <row r="609" spans="2:2" ht="15.75" customHeight="1">
      <c r="B609" s="200"/>
    </row>
    <row r="610" spans="2:2" ht="15.75" customHeight="1">
      <c r="B610" s="200"/>
    </row>
    <row r="611" spans="2:2" ht="15.75" customHeight="1">
      <c r="B611" s="200"/>
    </row>
    <row r="612" spans="2:2" ht="15.75" customHeight="1">
      <c r="B612" s="200"/>
    </row>
    <row r="613" spans="2:2" ht="15.75" customHeight="1">
      <c r="B613" s="200"/>
    </row>
    <row r="614" spans="2:2" ht="15.75" customHeight="1">
      <c r="B614" s="200"/>
    </row>
    <row r="615" spans="2:2" ht="15.75" customHeight="1">
      <c r="B615" s="200"/>
    </row>
    <row r="616" spans="2:2" ht="15.75" customHeight="1">
      <c r="B616" s="200"/>
    </row>
    <row r="617" spans="2:2" ht="15.75" customHeight="1">
      <c r="B617" s="200"/>
    </row>
    <row r="618" spans="2:2" ht="15.75" customHeight="1">
      <c r="B618" s="200"/>
    </row>
    <row r="619" spans="2:2" ht="15.75" customHeight="1">
      <c r="B619" s="200"/>
    </row>
    <row r="620" spans="2:2" ht="15.75" customHeight="1">
      <c r="B620" s="200"/>
    </row>
    <row r="621" spans="2:2" ht="15.75" customHeight="1">
      <c r="B621" s="200"/>
    </row>
    <row r="622" spans="2:2" ht="15.75" customHeight="1">
      <c r="B622" s="200"/>
    </row>
    <row r="623" spans="2:2" ht="15.75" customHeight="1">
      <c r="B623" s="200"/>
    </row>
    <row r="624" spans="2:2" ht="15.75" customHeight="1">
      <c r="B624" s="200"/>
    </row>
    <row r="625" spans="2:2" ht="15.75" customHeight="1">
      <c r="B625" s="200"/>
    </row>
    <row r="626" spans="2:2" ht="15.75" customHeight="1">
      <c r="B626" s="200"/>
    </row>
    <row r="627" spans="2:2" ht="15.75" customHeight="1">
      <c r="B627" s="200"/>
    </row>
    <row r="628" spans="2:2" ht="15.75" customHeight="1">
      <c r="B628" s="200"/>
    </row>
    <row r="629" spans="2:2" ht="15.75" customHeight="1">
      <c r="B629" s="200"/>
    </row>
    <row r="630" spans="2:2" ht="15.75" customHeight="1">
      <c r="B630" s="200"/>
    </row>
    <row r="631" spans="2:2" ht="15.75" customHeight="1">
      <c r="B631" s="200"/>
    </row>
    <row r="632" spans="2:2" ht="15.75" customHeight="1">
      <c r="B632" s="200"/>
    </row>
    <row r="633" spans="2:2" ht="15.75" customHeight="1">
      <c r="B633" s="200"/>
    </row>
    <row r="634" spans="2:2" ht="15.75" customHeight="1">
      <c r="B634" s="200"/>
    </row>
    <row r="635" spans="2:2" ht="15.75" customHeight="1">
      <c r="B635" s="200"/>
    </row>
    <row r="636" spans="2:2" ht="15.75" customHeight="1">
      <c r="B636" s="200"/>
    </row>
    <row r="637" spans="2:2" ht="15.75" customHeight="1">
      <c r="B637" s="200"/>
    </row>
    <row r="638" spans="2:2" ht="15.75" customHeight="1">
      <c r="B638" s="200"/>
    </row>
    <row r="639" spans="2:2" ht="15.75" customHeight="1">
      <c r="B639" s="200"/>
    </row>
    <row r="640" spans="2:2" ht="15.75" customHeight="1">
      <c r="B640" s="200"/>
    </row>
    <row r="641" spans="2:2" ht="15.75" customHeight="1">
      <c r="B641" s="200"/>
    </row>
    <row r="642" spans="2:2" ht="15.75" customHeight="1">
      <c r="B642" s="200"/>
    </row>
    <row r="643" spans="2:2" ht="15.75" customHeight="1">
      <c r="B643" s="200"/>
    </row>
    <row r="644" spans="2:2" ht="15.75" customHeight="1">
      <c r="B644" s="200"/>
    </row>
    <row r="645" spans="2:2" ht="15.75" customHeight="1">
      <c r="B645" s="200"/>
    </row>
    <row r="646" spans="2:2" ht="15.75" customHeight="1">
      <c r="B646" s="200"/>
    </row>
    <row r="647" spans="2:2" ht="15.75" customHeight="1">
      <c r="B647" s="200"/>
    </row>
    <row r="648" spans="2:2" ht="15.75" customHeight="1">
      <c r="B648" s="200"/>
    </row>
    <row r="649" spans="2:2" ht="15.75" customHeight="1">
      <c r="B649" s="200"/>
    </row>
    <row r="650" spans="2:2" ht="15.75" customHeight="1">
      <c r="B650" s="200"/>
    </row>
    <row r="651" spans="2:2" ht="15.75" customHeight="1">
      <c r="B651" s="200"/>
    </row>
    <row r="652" spans="2:2" ht="15.75" customHeight="1">
      <c r="B652" s="200"/>
    </row>
    <row r="653" spans="2:2" ht="15.75" customHeight="1">
      <c r="B653" s="200"/>
    </row>
    <row r="654" spans="2:2" ht="15.75" customHeight="1">
      <c r="B654" s="200"/>
    </row>
    <row r="655" spans="2:2" ht="15.75" customHeight="1">
      <c r="B655" s="200"/>
    </row>
    <row r="656" spans="2:2" ht="15.75" customHeight="1">
      <c r="B656" s="200"/>
    </row>
    <row r="657" spans="2:2" ht="15.75" customHeight="1">
      <c r="B657" s="200"/>
    </row>
    <row r="658" spans="2:2" ht="15.75" customHeight="1">
      <c r="B658" s="200"/>
    </row>
    <row r="659" spans="2:2" ht="15.75" customHeight="1">
      <c r="B659" s="200"/>
    </row>
    <row r="660" spans="2:2" ht="15.75" customHeight="1">
      <c r="B660" s="200"/>
    </row>
    <row r="661" spans="2:2" ht="15.75" customHeight="1">
      <c r="B661" s="200"/>
    </row>
    <row r="662" spans="2:2" ht="15.75" customHeight="1">
      <c r="B662" s="200"/>
    </row>
    <row r="663" spans="2:2" ht="15.75" customHeight="1">
      <c r="B663" s="200"/>
    </row>
    <row r="664" spans="2:2" ht="15.75" customHeight="1">
      <c r="B664" s="200"/>
    </row>
    <row r="665" spans="2:2" ht="15.75" customHeight="1">
      <c r="B665" s="200"/>
    </row>
    <row r="666" spans="2:2" ht="15.75" customHeight="1">
      <c r="B666" s="200"/>
    </row>
    <row r="667" spans="2:2" ht="15.75" customHeight="1">
      <c r="B667" s="200"/>
    </row>
    <row r="668" spans="2:2" ht="15.75" customHeight="1">
      <c r="B668" s="200"/>
    </row>
    <row r="669" spans="2:2" ht="15.75" customHeight="1">
      <c r="B669" s="200"/>
    </row>
    <row r="670" spans="2:2" ht="15.75" customHeight="1">
      <c r="B670" s="200"/>
    </row>
    <row r="671" spans="2:2" ht="15.75" customHeight="1">
      <c r="B671" s="200"/>
    </row>
    <row r="672" spans="2:2" ht="15.75" customHeight="1">
      <c r="B672" s="200"/>
    </row>
    <row r="673" spans="2:2" ht="15.75" customHeight="1">
      <c r="B673" s="200"/>
    </row>
    <row r="674" spans="2:2" ht="15.75" customHeight="1">
      <c r="B674" s="200"/>
    </row>
    <row r="675" spans="2:2" ht="15.75" customHeight="1">
      <c r="B675" s="200"/>
    </row>
    <row r="676" spans="2:2" ht="15.75" customHeight="1">
      <c r="B676" s="200"/>
    </row>
    <row r="677" spans="2:2" ht="15.75" customHeight="1">
      <c r="B677" s="200"/>
    </row>
    <row r="678" spans="2:2" ht="15.75" customHeight="1">
      <c r="B678" s="200"/>
    </row>
    <row r="679" spans="2:2" ht="15.75" customHeight="1">
      <c r="B679" s="200"/>
    </row>
    <row r="680" spans="2:2" ht="15.75" customHeight="1">
      <c r="B680" s="200"/>
    </row>
    <row r="681" spans="2:2" ht="15.75" customHeight="1">
      <c r="B681" s="200"/>
    </row>
    <row r="682" spans="2:2" ht="15.75" customHeight="1">
      <c r="B682" s="200"/>
    </row>
    <row r="683" spans="2:2" ht="15.75" customHeight="1">
      <c r="B683" s="200"/>
    </row>
    <row r="684" spans="2:2" ht="15.75" customHeight="1">
      <c r="B684" s="200"/>
    </row>
    <row r="685" spans="2:2" ht="15.75" customHeight="1">
      <c r="B685" s="200"/>
    </row>
    <row r="686" spans="2:2" ht="15.75" customHeight="1">
      <c r="B686" s="200"/>
    </row>
    <row r="687" spans="2:2" ht="15.75" customHeight="1">
      <c r="B687" s="200"/>
    </row>
    <row r="688" spans="2:2" ht="15.75" customHeight="1">
      <c r="B688" s="200"/>
    </row>
    <row r="689" spans="2:2" ht="15.75" customHeight="1">
      <c r="B689" s="200"/>
    </row>
    <row r="690" spans="2:2" ht="15.75" customHeight="1">
      <c r="B690" s="200"/>
    </row>
    <row r="691" spans="2:2" ht="15.75" customHeight="1">
      <c r="B691" s="200"/>
    </row>
    <row r="692" spans="2:2" ht="15.75" customHeight="1">
      <c r="B692" s="200"/>
    </row>
    <row r="693" spans="2:2" ht="15.75" customHeight="1">
      <c r="B693" s="200"/>
    </row>
    <row r="694" spans="2:2" ht="15.75" customHeight="1">
      <c r="B694" s="200"/>
    </row>
    <row r="695" spans="2:2" ht="15.75" customHeight="1">
      <c r="B695" s="200"/>
    </row>
    <row r="696" spans="2:2" ht="15.75" customHeight="1">
      <c r="B696" s="200"/>
    </row>
    <row r="697" spans="2:2" ht="15.75" customHeight="1">
      <c r="B697" s="200"/>
    </row>
    <row r="698" spans="2:2" ht="15.75" customHeight="1">
      <c r="B698" s="200"/>
    </row>
    <row r="699" spans="2:2" ht="15.75" customHeight="1">
      <c r="B699" s="200"/>
    </row>
    <row r="700" spans="2:2" ht="15.75" customHeight="1">
      <c r="B700" s="200"/>
    </row>
    <row r="701" spans="2:2" ht="15.75" customHeight="1">
      <c r="B701" s="200"/>
    </row>
    <row r="702" spans="2:2" ht="15.75" customHeight="1">
      <c r="B702" s="200"/>
    </row>
    <row r="703" spans="2:2" ht="15.75" customHeight="1">
      <c r="B703" s="200"/>
    </row>
    <row r="704" spans="2:2" ht="15.75" customHeight="1">
      <c r="B704" s="200"/>
    </row>
    <row r="705" spans="2:2" ht="15.75" customHeight="1">
      <c r="B705" s="200"/>
    </row>
    <row r="706" spans="2:2" ht="15.75" customHeight="1">
      <c r="B706" s="200"/>
    </row>
    <row r="707" spans="2:2" ht="15.75" customHeight="1">
      <c r="B707" s="200"/>
    </row>
    <row r="708" spans="2:2" ht="15.75" customHeight="1">
      <c r="B708" s="200"/>
    </row>
    <row r="709" spans="2:2" ht="15.75" customHeight="1">
      <c r="B709" s="200"/>
    </row>
    <row r="710" spans="2:2" ht="15.75" customHeight="1">
      <c r="B710" s="200"/>
    </row>
    <row r="711" spans="2:2" ht="15.75" customHeight="1">
      <c r="B711" s="200"/>
    </row>
    <row r="712" spans="2:2" ht="15.75" customHeight="1">
      <c r="B712" s="200"/>
    </row>
    <row r="713" spans="2:2" ht="15.75" customHeight="1">
      <c r="B713" s="200"/>
    </row>
    <row r="714" spans="2:2" ht="15.75" customHeight="1">
      <c r="B714" s="200"/>
    </row>
    <row r="715" spans="2:2" ht="15.75" customHeight="1">
      <c r="B715" s="200"/>
    </row>
    <row r="716" spans="2:2" ht="15.75" customHeight="1">
      <c r="B716" s="200"/>
    </row>
    <row r="717" spans="2:2" ht="15.75" customHeight="1">
      <c r="B717" s="200"/>
    </row>
    <row r="718" spans="2:2" ht="15.75" customHeight="1">
      <c r="B718" s="200"/>
    </row>
    <row r="719" spans="2:2" ht="15.75" customHeight="1">
      <c r="B719" s="200"/>
    </row>
    <row r="720" spans="2:2" ht="15.75" customHeight="1">
      <c r="B720" s="200"/>
    </row>
    <row r="721" spans="2:2" ht="15.75" customHeight="1">
      <c r="B721" s="200"/>
    </row>
    <row r="722" spans="2:2" ht="15.75" customHeight="1">
      <c r="B722" s="200"/>
    </row>
    <row r="723" spans="2:2" ht="15.75" customHeight="1">
      <c r="B723" s="200"/>
    </row>
    <row r="724" spans="2:2" ht="15.75" customHeight="1">
      <c r="B724" s="200"/>
    </row>
    <row r="725" spans="2:2" ht="15.75" customHeight="1">
      <c r="B725" s="200"/>
    </row>
    <row r="726" spans="2:2" ht="15.75" customHeight="1">
      <c r="B726" s="200"/>
    </row>
    <row r="727" spans="2:2" ht="15.75" customHeight="1">
      <c r="B727" s="200"/>
    </row>
    <row r="728" spans="2:2" ht="15.75" customHeight="1">
      <c r="B728" s="200"/>
    </row>
    <row r="729" spans="2:2" ht="15.75" customHeight="1">
      <c r="B729" s="200"/>
    </row>
    <row r="730" spans="2:2" ht="15.75" customHeight="1">
      <c r="B730" s="200"/>
    </row>
    <row r="731" spans="2:2" ht="15.75" customHeight="1">
      <c r="B731" s="200"/>
    </row>
    <row r="732" spans="2:2" ht="15.75" customHeight="1">
      <c r="B732" s="200"/>
    </row>
    <row r="733" spans="2:2" ht="15.75" customHeight="1">
      <c r="B733" s="200"/>
    </row>
    <row r="734" spans="2:2" ht="15.75" customHeight="1">
      <c r="B734" s="200"/>
    </row>
    <row r="735" spans="2:2" ht="15.75" customHeight="1">
      <c r="B735" s="200"/>
    </row>
    <row r="736" spans="2:2" ht="15.75" customHeight="1">
      <c r="B736" s="200"/>
    </row>
    <row r="737" spans="2:2" ht="15.75" customHeight="1">
      <c r="B737" s="200"/>
    </row>
    <row r="738" spans="2:2" ht="15.75" customHeight="1">
      <c r="B738" s="200"/>
    </row>
    <row r="739" spans="2:2" ht="15.75" customHeight="1">
      <c r="B739" s="200"/>
    </row>
    <row r="740" spans="2:2" ht="15.75" customHeight="1">
      <c r="B740" s="200"/>
    </row>
    <row r="741" spans="2:2" ht="15.75" customHeight="1">
      <c r="B741" s="200"/>
    </row>
    <row r="742" spans="2:2" ht="15.75" customHeight="1">
      <c r="B742" s="200"/>
    </row>
    <row r="743" spans="2:2" ht="15.75" customHeight="1">
      <c r="B743" s="200"/>
    </row>
    <row r="744" spans="2:2" ht="15.75" customHeight="1">
      <c r="B744" s="200"/>
    </row>
    <row r="745" spans="2:2" ht="15.75" customHeight="1">
      <c r="B745" s="200"/>
    </row>
    <row r="746" spans="2:2" ht="15.75" customHeight="1">
      <c r="B746" s="200"/>
    </row>
    <row r="747" spans="2:2" ht="15.75" customHeight="1">
      <c r="B747" s="200"/>
    </row>
    <row r="748" spans="2:2" ht="15.75" customHeight="1">
      <c r="B748" s="200"/>
    </row>
    <row r="749" spans="2:2" ht="15.75" customHeight="1">
      <c r="B749" s="200"/>
    </row>
    <row r="750" spans="2:2" ht="15.75" customHeight="1">
      <c r="B750" s="200"/>
    </row>
    <row r="751" spans="2:2" ht="15.75" customHeight="1">
      <c r="B751" s="200"/>
    </row>
    <row r="752" spans="2:2" ht="15.75" customHeight="1">
      <c r="B752" s="200"/>
    </row>
    <row r="753" spans="2:2" ht="15.75" customHeight="1">
      <c r="B753" s="200"/>
    </row>
    <row r="754" spans="2:2" ht="15.75" customHeight="1">
      <c r="B754" s="200"/>
    </row>
    <row r="755" spans="2:2" ht="15.75" customHeight="1">
      <c r="B755" s="200"/>
    </row>
    <row r="756" spans="2:2" ht="15.75" customHeight="1">
      <c r="B756" s="200"/>
    </row>
    <row r="757" spans="2:2" ht="15.75" customHeight="1">
      <c r="B757" s="200"/>
    </row>
    <row r="758" spans="2:2" ht="15.75" customHeight="1">
      <c r="B758" s="200"/>
    </row>
    <row r="759" spans="2:2" ht="15.75" customHeight="1">
      <c r="B759" s="200"/>
    </row>
    <row r="760" spans="2:2" ht="15.75" customHeight="1">
      <c r="B760" s="200"/>
    </row>
    <row r="761" spans="2:2" ht="15.75" customHeight="1">
      <c r="B761" s="200"/>
    </row>
    <row r="762" spans="2:2" ht="15.75" customHeight="1">
      <c r="B762" s="200"/>
    </row>
    <row r="763" spans="2:2" ht="15.75" customHeight="1">
      <c r="B763" s="200"/>
    </row>
    <row r="764" spans="2:2" ht="15.75" customHeight="1">
      <c r="B764" s="200"/>
    </row>
    <row r="765" spans="2:2" ht="15.75" customHeight="1">
      <c r="B765" s="200"/>
    </row>
    <row r="766" spans="2:2" ht="15.75" customHeight="1">
      <c r="B766" s="200"/>
    </row>
    <row r="767" spans="2:2" ht="15.75" customHeight="1">
      <c r="B767" s="200"/>
    </row>
    <row r="768" spans="2:2" ht="15.75" customHeight="1">
      <c r="B768" s="200"/>
    </row>
    <row r="769" spans="2:2" ht="15.75" customHeight="1">
      <c r="B769" s="200"/>
    </row>
    <row r="770" spans="2:2" ht="15.75" customHeight="1">
      <c r="B770" s="200"/>
    </row>
    <row r="771" spans="2:2" ht="15.75" customHeight="1">
      <c r="B771" s="200"/>
    </row>
    <row r="772" spans="2:2" ht="15.75" customHeight="1">
      <c r="B772" s="200"/>
    </row>
    <row r="773" spans="2:2" ht="15.75" customHeight="1">
      <c r="B773" s="200"/>
    </row>
    <row r="774" spans="2:2" ht="15.75" customHeight="1">
      <c r="B774" s="200"/>
    </row>
    <row r="775" spans="2:2" ht="15.75" customHeight="1">
      <c r="B775" s="200"/>
    </row>
    <row r="776" spans="2:2" ht="15.75" customHeight="1">
      <c r="B776" s="200"/>
    </row>
    <row r="777" spans="2:2" ht="15.75" customHeight="1">
      <c r="B777" s="200"/>
    </row>
    <row r="778" spans="2:2" ht="15.75" customHeight="1">
      <c r="B778" s="200"/>
    </row>
    <row r="779" spans="2:2" ht="15.75" customHeight="1">
      <c r="B779" s="200"/>
    </row>
    <row r="780" spans="2:2" ht="15.75" customHeight="1">
      <c r="B780" s="200"/>
    </row>
    <row r="781" spans="2:2" ht="15.75" customHeight="1">
      <c r="B781" s="200"/>
    </row>
    <row r="782" spans="2:2" ht="15.75" customHeight="1">
      <c r="B782" s="200"/>
    </row>
    <row r="783" spans="2:2" ht="15.75" customHeight="1">
      <c r="B783" s="200"/>
    </row>
    <row r="784" spans="2:2" ht="15.75" customHeight="1">
      <c r="B784" s="200"/>
    </row>
    <row r="785" spans="2:2" ht="15.75" customHeight="1">
      <c r="B785" s="200"/>
    </row>
    <row r="786" spans="2:2" ht="15.75" customHeight="1">
      <c r="B786" s="200"/>
    </row>
    <row r="787" spans="2:2" ht="15.75" customHeight="1">
      <c r="B787" s="200"/>
    </row>
    <row r="788" spans="2:2" ht="15.75" customHeight="1">
      <c r="B788" s="200"/>
    </row>
    <row r="789" spans="2:2" ht="15.75" customHeight="1">
      <c r="B789" s="200"/>
    </row>
    <row r="790" spans="2:2" ht="15.75" customHeight="1">
      <c r="B790" s="200"/>
    </row>
    <row r="791" spans="2:2" ht="15.75" customHeight="1">
      <c r="B791" s="200"/>
    </row>
    <row r="792" spans="2:2" ht="15.75" customHeight="1">
      <c r="B792" s="200"/>
    </row>
    <row r="793" spans="2:2" ht="15.75" customHeight="1">
      <c r="B793" s="200"/>
    </row>
    <row r="794" spans="2:2" ht="15.75" customHeight="1">
      <c r="B794" s="200"/>
    </row>
    <row r="795" spans="2:2" ht="15.75" customHeight="1">
      <c r="B795" s="200"/>
    </row>
    <row r="796" spans="2:2" ht="15.75" customHeight="1">
      <c r="B796" s="200"/>
    </row>
    <row r="797" spans="2:2" ht="15.75" customHeight="1">
      <c r="B797" s="200"/>
    </row>
    <row r="798" spans="2:2" ht="15.75" customHeight="1">
      <c r="B798" s="200"/>
    </row>
    <row r="799" spans="2:2" ht="15.75" customHeight="1">
      <c r="B799" s="200"/>
    </row>
    <row r="800" spans="2:2" ht="15.75" customHeight="1">
      <c r="B800" s="200"/>
    </row>
    <row r="801" spans="2:2" ht="15.75" customHeight="1">
      <c r="B801" s="200"/>
    </row>
    <row r="802" spans="2:2" ht="15.75" customHeight="1">
      <c r="B802" s="200"/>
    </row>
    <row r="803" spans="2:2" ht="15.75" customHeight="1">
      <c r="B803" s="200"/>
    </row>
    <row r="804" spans="2:2" ht="15.75" customHeight="1">
      <c r="B804" s="200"/>
    </row>
    <row r="805" spans="2:2" ht="15.75" customHeight="1">
      <c r="B805" s="200"/>
    </row>
    <row r="806" spans="2:2" ht="15.75" customHeight="1">
      <c r="B806" s="200"/>
    </row>
    <row r="807" spans="2:2" ht="15.75" customHeight="1">
      <c r="B807" s="200"/>
    </row>
    <row r="808" spans="2:2" ht="15.75" customHeight="1">
      <c r="B808" s="200"/>
    </row>
    <row r="809" spans="2:2" ht="15.75" customHeight="1">
      <c r="B809" s="200"/>
    </row>
    <row r="810" spans="2:2" ht="15.75" customHeight="1">
      <c r="B810" s="200"/>
    </row>
    <row r="811" spans="2:2" ht="15.75" customHeight="1">
      <c r="B811" s="200"/>
    </row>
    <row r="812" spans="2:2" ht="15.75" customHeight="1">
      <c r="B812" s="200"/>
    </row>
    <row r="813" spans="2:2" ht="15.75" customHeight="1">
      <c r="B813" s="200"/>
    </row>
    <row r="814" spans="2:2" ht="15.75" customHeight="1">
      <c r="B814" s="200"/>
    </row>
    <row r="815" spans="2:2" ht="15.75" customHeight="1">
      <c r="B815" s="200"/>
    </row>
    <row r="816" spans="2:2" ht="15.75" customHeight="1">
      <c r="B816" s="200"/>
    </row>
    <row r="817" spans="2:2" ht="15.75" customHeight="1">
      <c r="B817" s="200"/>
    </row>
    <row r="818" spans="2:2" ht="15.75" customHeight="1">
      <c r="B818" s="200"/>
    </row>
    <row r="819" spans="2:2" ht="15.75" customHeight="1">
      <c r="B819" s="200"/>
    </row>
    <row r="820" spans="2:2" ht="15.75" customHeight="1">
      <c r="B820" s="200"/>
    </row>
    <row r="821" spans="2:2" ht="15.75" customHeight="1">
      <c r="B821" s="200"/>
    </row>
    <row r="822" spans="2:2" ht="15.75" customHeight="1">
      <c r="B822" s="200"/>
    </row>
    <row r="823" spans="2:2" ht="15.75" customHeight="1">
      <c r="B823" s="200"/>
    </row>
    <row r="824" spans="2:2" ht="15.75" customHeight="1">
      <c r="B824" s="200"/>
    </row>
    <row r="825" spans="2:2" ht="15.75" customHeight="1">
      <c r="B825" s="200"/>
    </row>
    <row r="826" spans="2:2" ht="15.75" customHeight="1">
      <c r="B826" s="200"/>
    </row>
    <row r="827" spans="2:2" ht="15.75" customHeight="1">
      <c r="B827" s="200"/>
    </row>
    <row r="828" spans="2:2" ht="15.75" customHeight="1">
      <c r="B828" s="200"/>
    </row>
    <row r="829" spans="2:2" ht="15.75" customHeight="1">
      <c r="B829" s="200"/>
    </row>
    <row r="830" spans="2:2" ht="15.75" customHeight="1">
      <c r="B830" s="200"/>
    </row>
    <row r="831" spans="2:2" ht="15.75" customHeight="1">
      <c r="B831" s="200"/>
    </row>
    <row r="832" spans="2:2" ht="15.75" customHeight="1">
      <c r="B832" s="200"/>
    </row>
    <row r="833" spans="2:2" ht="15.75" customHeight="1">
      <c r="B833" s="200"/>
    </row>
    <row r="834" spans="2:2" ht="15.75" customHeight="1">
      <c r="B834" s="200"/>
    </row>
    <row r="835" spans="2:2" ht="15.75" customHeight="1">
      <c r="B835" s="200"/>
    </row>
    <row r="836" spans="2:2" ht="15.75" customHeight="1">
      <c r="B836" s="200"/>
    </row>
    <row r="837" spans="2:2" ht="15.75" customHeight="1">
      <c r="B837" s="200"/>
    </row>
    <row r="838" spans="2:2" ht="15.75" customHeight="1">
      <c r="B838" s="200"/>
    </row>
    <row r="839" spans="2:2" ht="15.75" customHeight="1">
      <c r="B839" s="200"/>
    </row>
    <row r="840" spans="2:2" ht="15.75" customHeight="1">
      <c r="B840" s="200"/>
    </row>
    <row r="841" spans="2:2" ht="15.75" customHeight="1">
      <c r="B841" s="200"/>
    </row>
    <row r="842" spans="2:2" ht="15.75" customHeight="1">
      <c r="B842" s="200"/>
    </row>
    <row r="843" spans="2:2" ht="15.75" customHeight="1">
      <c r="B843" s="200"/>
    </row>
    <row r="844" spans="2:2" ht="15.75" customHeight="1">
      <c r="B844" s="200"/>
    </row>
    <row r="845" spans="2:2" ht="15.75" customHeight="1">
      <c r="B845" s="200"/>
    </row>
    <row r="846" spans="2:2" ht="15.75" customHeight="1">
      <c r="B846" s="200"/>
    </row>
    <row r="847" spans="2:2" ht="15.75" customHeight="1">
      <c r="B847" s="200"/>
    </row>
    <row r="848" spans="2:2" ht="15.75" customHeight="1">
      <c r="B848" s="200"/>
    </row>
    <row r="849" spans="2:2" ht="15.75" customHeight="1">
      <c r="B849" s="200"/>
    </row>
    <row r="850" spans="2:2" ht="15.75" customHeight="1">
      <c r="B850" s="200"/>
    </row>
    <row r="851" spans="2:2" ht="15.75" customHeight="1">
      <c r="B851" s="200"/>
    </row>
    <row r="852" spans="2:2" ht="15.75" customHeight="1">
      <c r="B852" s="200"/>
    </row>
    <row r="853" spans="2:2" ht="15.75" customHeight="1">
      <c r="B853" s="200"/>
    </row>
    <row r="854" spans="2:2" ht="15.75" customHeight="1">
      <c r="B854" s="200"/>
    </row>
    <row r="855" spans="2:2" ht="15.75" customHeight="1">
      <c r="B855" s="200"/>
    </row>
    <row r="856" spans="2:2" ht="15.75" customHeight="1">
      <c r="B856" s="200"/>
    </row>
    <row r="857" spans="2:2" ht="15.75" customHeight="1">
      <c r="B857" s="200"/>
    </row>
    <row r="858" spans="2:2" ht="15.75" customHeight="1">
      <c r="B858" s="200"/>
    </row>
    <row r="859" spans="2:2" ht="15.75" customHeight="1">
      <c r="B859" s="200"/>
    </row>
    <row r="860" spans="2:2" ht="15.75" customHeight="1">
      <c r="B860" s="200"/>
    </row>
    <row r="861" spans="2:2" ht="15.75" customHeight="1">
      <c r="B861" s="200"/>
    </row>
    <row r="862" spans="2:2" ht="15.75" customHeight="1">
      <c r="B862" s="200"/>
    </row>
    <row r="863" spans="2:2" ht="15.75" customHeight="1">
      <c r="B863" s="200"/>
    </row>
    <row r="864" spans="2:2" ht="15.75" customHeight="1">
      <c r="B864" s="200"/>
    </row>
    <row r="865" spans="2:2" ht="15.75" customHeight="1">
      <c r="B865" s="200"/>
    </row>
    <row r="866" spans="2:2" ht="15.75" customHeight="1">
      <c r="B866" s="200"/>
    </row>
    <row r="867" spans="2:2" ht="15.75" customHeight="1">
      <c r="B867" s="200"/>
    </row>
    <row r="868" spans="2:2" ht="15.75" customHeight="1">
      <c r="B868" s="200"/>
    </row>
    <row r="869" spans="2:2" ht="15.75" customHeight="1">
      <c r="B869" s="200"/>
    </row>
    <row r="870" spans="2:2" ht="15.75" customHeight="1">
      <c r="B870" s="200"/>
    </row>
    <row r="871" spans="2:2" ht="15.75" customHeight="1">
      <c r="B871" s="200"/>
    </row>
    <row r="872" spans="2:2" ht="15.75" customHeight="1">
      <c r="B872" s="200"/>
    </row>
    <row r="873" spans="2:2" ht="15.75" customHeight="1">
      <c r="B873" s="200"/>
    </row>
    <row r="874" spans="2:2" ht="15.75" customHeight="1">
      <c r="B874" s="200"/>
    </row>
    <row r="875" spans="2:2" ht="15.75" customHeight="1">
      <c r="B875" s="200"/>
    </row>
    <row r="876" spans="2:2" ht="15.75" customHeight="1">
      <c r="B876" s="200"/>
    </row>
    <row r="877" spans="2:2" ht="15.75" customHeight="1">
      <c r="B877" s="200"/>
    </row>
    <row r="878" spans="2:2" ht="15.75" customHeight="1">
      <c r="B878" s="200"/>
    </row>
    <row r="879" spans="2:2" ht="15.75" customHeight="1">
      <c r="B879" s="200"/>
    </row>
    <row r="880" spans="2:2" ht="15.75" customHeight="1">
      <c r="B880" s="200"/>
    </row>
    <row r="881" spans="2:2" ht="15.75" customHeight="1">
      <c r="B881" s="200"/>
    </row>
    <row r="882" spans="2:2" ht="15.75" customHeight="1">
      <c r="B882" s="200"/>
    </row>
    <row r="883" spans="2:2" ht="15.75" customHeight="1">
      <c r="B883" s="200"/>
    </row>
    <row r="884" spans="2:2" ht="15.75" customHeight="1">
      <c r="B884" s="200"/>
    </row>
    <row r="885" spans="2:2" ht="15.75" customHeight="1">
      <c r="B885" s="200"/>
    </row>
    <row r="886" spans="2:2" ht="15.75" customHeight="1">
      <c r="B886" s="200"/>
    </row>
    <row r="887" spans="2:2" ht="15.75" customHeight="1">
      <c r="B887" s="200"/>
    </row>
    <row r="888" spans="2:2" ht="15.75" customHeight="1">
      <c r="B888" s="200"/>
    </row>
    <row r="889" spans="2:2" ht="15.75" customHeight="1">
      <c r="B889" s="200"/>
    </row>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4" workbookViewId="0">
      <selection activeCell="N6" sqref="N6"/>
    </sheetView>
  </sheetViews>
  <sheetFormatPr baseColWidth="10" defaultColWidth="14.42578125" defaultRowHeight="15" customHeight="1"/>
  <cols>
    <col min="1" max="1" width="3.28515625" customWidth="1"/>
    <col min="2" max="2" width="37.28515625" customWidth="1"/>
    <col min="3" max="3" width="20.7109375" customWidth="1"/>
    <col min="4" max="4" width="18.85546875" customWidth="1"/>
    <col min="5" max="5" width="18.28515625" customWidth="1"/>
    <col min="6" max="6" width="22.7109375" customWidth="1"/>
    <col min="7" max="7" width="18.85546875" customWidth="1"/>
    <col min="8" max="9" width="18.42578125" customWidth="1"/>
    <col min="10" max="10" width="19.42578125" customWidth="1"/>
    <col min="11" max="11" width="10.7109375" customWidth="1"/>
  </cols>
  <sheetData>
    <row r="1" spans="1:27" ht="230.25" customHeight="1">
      <c r="A1" s="2"/>
      <c r="B1" s="284" t="s">
        <v>866</v>
      </c>
      <c r="C1" s="274"/>
      <c r="D1" s="274"/>
      <c r="E1" s="274"/>
      <c r="F1" s="274"/>
      <c r="G1" s="274"/>
      <c r="H1" s="94"/>
      <c r="I1" s="94"/>
      <c r="J1" s="94"/>
      <c r="K1" s="2"/>
      <c r="L1" s="2"/>
      <c r="M1" s="2"/>
      <c r="N1" s="2"/>
      <c r="O1" s="2"/>
      <c r="P1" s="2"/>
      <c r="Q1" s="2"/>
      <c r="R1" s="2"/>
      <c r="S1" s="2"/>
      <c r="T1" s="2"/>
      <c r="U1" s="2"/>
      <c r="V1" s="2"/>
      <c r="W1" s="2"/>
      <c r="X1" s="2"/>
      <c r="Y1" s="2"/>
      <c r="Z1" s="2"/>
      <c r="AA1" s="2"/>
    </row>
    <row r="2" spans="1:27">
      <c r="A2" s="2"/>
      <c r="B2" s="201"/>
      <c r="C2" s="201"/>
      <c r="D2" s="202"/>
      <c r="E2" s="202"/>
      <c r="F2" s="201"/>
      <c r="G2" s="201"/>
      <c r="H2" s="94"/>
      <c r="I2" s="94"/>
      <c r="J2" s="94"/>
      <c r="K2" s="2"/>
      <c r="L2" s="2"/>
      <c r="M2" s="2"/>
      <c r="N2" s="2"/>
      <c r="O2" s="2"/>
      <c r="P2" s="2"/>
      <c r="Q2" s="2"/>
      <c r="R2" s="2"/>
      <c r="S2" s="2"/>
      <c r="T2" s="2"/>
      <c r="U2" s="2"/>
      <c r="V2" s="2"/>
      <c r="W2" s="2"/>
      <c r="X2" s="2"/>
      <c r="Y2" s="2"/>
      <c r="Z2" s="2"/>
      <c r="AA2" s="2"/>
    </row>
    <row r="3" spans="1:27">
      <c r="A3" s="2"/>
      <c r="B3" s="201"/>
      <c r="C3" s="201"/>
      <c r="D3" s="202"/>
      <c r="E3" s="202"/>
      <c r="F3" s="201"/>
      <c r="G3" s="201"/>
      <c r="H3" s="94"/>
      <c r="I3" s="94"/>
      <c r="J3" s="94"/>
      <c r="K3" s="2"/>
      <c r="L3" s="2"/>
      <c r="M3" s="2"/>
      <c r="N3" s="2"/>
      <c r="O3" s="2"/>
      <c r="P3" s="2"/>
      <c r="Q3" s="2"/>
      <c r="R3" s="2"/>
      <c r="S3" s="2"/>
      <c r="T3" s="2"/>
      <c r="U3" s="2"/>
      <c r="V3" s="2"/>
      <c r="W3" s="2"/>
      <c r="X3" s="2"/>
      <c r="Y3" s="2"/>
      <c r="Z3" s="2"/>
      <c r="AA3" s="2"/>
    </row>
    <row r="4" spans="1:27">
      <c r="A4" s="2"/>
      <c r="B4" s="94"/>
      <c r="C4" s="94"/>
      <c r="D4" s="112"/>
      <c r="E4" s="112"/>
      <c r="F4" s="94"/>
      <c r="G4" s="94"/>
      <c r="H4" s="94"/>
      <c r="I4" s="94"/>
      <c r="J4" s="94"/>
      <c r="K4" s="2"/>
      <c r="L4" s="2"/>
      <c r="M4" s="2"/>
      <c r="N4" s="2"/>
      <c r="O4" s="2"/>
      <c r="P4" s="2"/>
      <c r="Q4" s="2"/>
      <c r="R4" s="2"/>
      <c r="S4" s="2"/>
      <c r="T4" s="2"/>
      <c r="U4" s="2"/>
      <c r="V4" s="2"/>
      <c r="W4" s="2"/>
      <c r="X4" s="2"/>
      <c r="Y4" s="2"/>
      <c r="Z4" s="2"/>
      <c r="AA4" s="2"/>
    </row>
    <row r="5" spans="1:27">
      <c r="A5" s="2"/>
      <c r="B5" s="97" t="s">
        <v>789</v>
      </c>
      <c r="C5" s="94"/>
      <c r="D5" s="112"/>
      <c r="E5" s="112"/>
      <c r="F5" s="94"/>
      <c r="G5" s="94"/>
      <c r="H5" s="94"/>
      <c r="I5" s="94"/>
      <c r="J5" s="94"/>
      <c r="K5" s="2"/>
      <c r="L5" s="2"/>
      <c r="M5" s="2"/>
      <c r="N5" s="2"/>
      <c r="O5" s="2"/>
      <c r="P5" s="2"/>
      <c r="Q5" s="2"/>
      <c r="R5" s="2"/>
      <c r="S5" s="2"/>
      <c r="T5" s="2"/>
      <c r="U5" s="2"/>
      <c r="V5" s="2"/>
      <c r="W5" s="2"/>
      <c r="X5" s="2"/>
      <c r="Y5" s="2"/>
      <c r="Z5" s="2"/>
      <c r="AA5" s="2"/>
    </row>
    <row r="6" spans="1:27">
      <c r="A6" s="2"/>
      <c r="B6" s="203" t="s">
        <v>867</v>
      </c>
      <c r="C6" s="204"/>
      <c r="D6" s="112"/>
      <c r="E6" s="112"/>
      <c r="F6" s="94"/>
      <c r="G6" s="94"/>
      <c r="H6" s="94"/>
      <c r="I6" s="94"/>
      <c r="J6" s="94"/>
      <c r="K6" s="2"/>
      <c r="L6" s="2"/>
      <c r="M6" s="2"/>
      <c r="N6" s="2"/>
      <c r="O6" s="2"/>
      <c r="P6" s="2"/>
      <c r="Q6" s="2"/>
      <c r="R6" s="2"/>
      <c r="S6" s="2"/>
      <c r="T6" s="2"/>
      <c r="U6" s="2"/>
      <c r="V6" s="2"/>
      <c r="W6" s="2"/>
      <c r="X6" s="2"/>
      <c r="Y6" s="2"/>
      <c r="Z6" s="2"/>
      <c r="AA6" s="2"/>
    </row>
    <row r="7" spans="1:27" ht="31.5">
      <c r="A7" s="2"/>
      <c r="B7" s="205"/>
      <c r="C7" s="206" t="s">
        <v>868</v>
      </c>
      <c r="D7" s="207" t="s">
        <v>869</v>
      </c>
      <c r="E7" s="207" t="s">
        <v>870</v>
      </c>
      <c r="F7" s="208" t="s">
        <v>871</v>
      </c>
      <c r="G7" s="209" t="s">
        <v>872</v>
      </c>
      <c r="H7" s="210" t="s">
        <v>873</v>
      </c>
      <c r="I7" s="211" t="s">
        <v>874</v>
      </c>
      <c r="J7" s="206" t="s">
        <v>382</v>
      </c>
      <c r="K7" s="2"/>
      <c r="L7" s="2"/>
      <c r="M7" s="2"/>
      <c r="N7" s="2"/>
      <c r="O7" s="2"/>
      <c r="P7" s="2"/>
      <c r="Q7" s="2"/>
      <c r="R7" s="2"/>
      <c r="S7" s="2"/>
      <c r="T7" s="2"/>
      <c r="U7" s="2"/>
      <c r="V7" s="2"/>
      <c r="W7" s="2"/>
      <c r="X7" s="2"/>
      <c r="Y7" s="2"/>
      <c r="Z7" s="2"/>
      <c r="AA7" s="2"/>
    </row>
    <row r="8" spans="1:27">
      <c r="A8" s="2"/>
      <c r="B8" s="212" t="s">
        <v>875</v>
      </c>
      <c r="C8" s="213">
        <v>576458772.34000003</v>
      </c>
      <c r="D8" s="214">
        <v>565787734.98000002</v>
      </c>
      <c r="E8" s="214">
        <v>894725934.75</v>
      </c>
      <c r="F8" s="213">
        <v>1302809106.98</v>
      </c>
      <c r="G8" s="213">
        <v>424408336.5</v>
      </c>
      <c r="H8" s="213">
        <v>77290</v>
      </c>
      <c r="I8" s="215">
        <v>64310868.149999999</v>
      </c>
      <c r="J8" s="215">
        <f t="shared" ref="J8:J10" si="0">SUM(C8:I8)</f>
        <v>3828578043.7000003</v>
      </c>
      <c r="K8" s="2"/>
      <c r="L8" s="2"/>
      <c r="M8" s="2"/>
      <c r="N8" s="2"/>
      <c r="O8" s="2"/>
      <c r="P8" s="2"/>
      <c r="Q8" s="2"/>
      <c r="R8" s="2"/>
      <c r="S8" s="2"/>
      <c r="T8" s="2"/>
      <c r="U8" s="2"/>
      <c r="V8" s="2"/>
      <c r="W8" s="2"/>
      <c r="X8" s="2"/>
      <c r="Y8" s="2"/>
      <c r="Z8" s="2"/>
      <c r="AA8" s="2"/>
    </row>
    <row r="9" spans="1:27">
      <c r="A9" s="2"/>
      <c r="B9" s="216" t="s">
        <v>876</v>
      </c>
      <c r="C9" s="213">
        <v>10000000</v>
      </c>
      <c r="D9" s="214">
        <v>92284171.769999996</v>
      </c>
      <c r="E9" s="214">
        <v>23026077.77</v>
      </c>
      <c r="F9" s="213">
        <v>173598437.22</v>
      </c>
      <c r="G9" s="213">
        <v>22919163</v>
      </c>
      <c r="H9" s="217"/>
      <c r="I9" s="217"/>
      <c r="J9" s="215">
        <f t="shared" si="0"/>
        <v>321827849.75999999</v>
      </c>
      <c r="K9" s="218"/>
      <c r="L9" s="2"/>
      <c r="M9" s="2"/>
      <c r="N9" s="2"/>
      <c r="O9" s="2"/>
      <c r="P9" s="2"/>
      <c r="Q9" s="2"/>
      <c r="R9" s="2"/>
      <c r="S9" s="2"/>
      <c r="T9" s="2"/>
      <c r="U9" s="2"/>
      <c r="V9" s="2"/>
      <c r="W9" s="2"/>
      <c r="X9" s="2"/>
      <c r="Y9" s="2"/>
      <c r="Z9" s="2"/>
      <c r="AA9" s="2"/>
    </row>
    <row r="10" spans="1:27">
      <c r="A10" s="2"/>
      <c r="B10" s="216" t="s">
        <v>877</v>
      </c>
      <c r="C10" s="217"/>
      <c r="D10" s="219"/>
      <c r="E10" s="219"/>
      <c r="F10" s="217"/>
      <c r="G10" s="217"/>
      <c r="H10" s="217"/>
      <c r="I10" s="217"/>
      <c r="J10" s="217">
        <f t="shared" si="0"/>
        <v>0</v>
      </c>
      <c r="K10" s="2"/>
      <c r="L10" s="2"/>
      <c r="M10" s="2"/>
      <c r="N10" s="2"/>
      <c r="O10" s="2"/>
      <c r="P10" s="2"/>
      <c r="Q10" s="2"/>
      <c r="R10" s="2"/>
      <c r="S10" s="2"/>
      <c r="T10" s="2"/>
      <c r="U10" s="2"/>
      <c r="V10" s="2"/>
      <c r="W10" s="2"/>
      <c r="X10" s="2"/>
      <c r="Y10" s="2"/>
      <c r="Z10" s="2"/>
      <c r="AA10" s="2"/>
    </row>
    <row r="11" spans="1:27">
      <c r="A11" s="2"/>
      <c r="B11" s="216" t="s">
        <v>878</v>
      </c>
      <c r="C11" s="217"/>
      <c r="D11" s="219"/>
      <c r="E11" s="219"/>
      <c r="F11" s="217"/>
      <c r="G11" s="217"/>
      <c r="H11" s="217"/>
      <c r="I11" s="217"/>
      <c r="J11" s="217">
        <f t="shared" ref="J11:J12" si="1">SUM(C12:I12)</f>
        <v>0</v>
      </c>
      <c r="K11" s="2"/>
      <c r="L11" s="2"/>
      <c r="M11" s="2"/>
      <c r="N11" s="2"/>
      <c r="O11" s="2"/>
      <c r="P11" s="2"/>
      <c r="Q11" s="2"/>
      <c r="R11" s="2"/>
      <c r="S11" s="2"/>
      <c r="T11" s="2"/>
      <c r="U11" s="2"/>
      <c r="V11" s="2"/>
      <c r="W11" s="2"/>
      <c r="X11" s="2"/>
      <c r="Y11" s="2"/>
      <c r="Z11" s="2"/>
      <c r="AA11" s="2"/>
    </row>
    <row r="12" spans="1:27">
      <c r="A12" s="2"/>
      <c r="B12" s="216" t="s">
        <v>709</v>
      </c>
      <c r="C12" s="217"/>
      <c r="D12" s="219"/>
      <c r="E12" s="219"/>
      <c r="F12" s="217"/>
      <c r="G12" s="217"/>
      <c r="H12" s="217"/>
      <c r="I12" s="217"/>
      <c r="J12" s="217">
        <f t="shared" si="1"/>
        <v>0</v>
      </c>
      <c r="K12" s="2"/>
      <c r="L12" s="2"/>
      <c r="M12" s="2"/>
      <c r="N12" s="2"/>
      <c r="O12" s="2"/>
      <c r="P12" s="2"/>
      <c r="Q12" s="2"/>
      <c r="R12" s="2"/>
      <c r="S12" s="2"/>
      <c r="T12" s="2"/>
      <c r="U12" s="2"/>
      <c r="V12" s="2"/>
      <c r="W12" s="2"/>
      <c r="X12" s="2"/>
      <c r="Y12" s="2"/>
      <c r="Z12" s="2"/>
      <c r="AA12" s="2"/>
    </row>
    <row r="13" spans="1:27">
      <c r="A13" s="2"/>
      <c r="B13" s="220" t="s">
        <v>879</v>
      </c>
      <c r="C13" s="221"/>
      <c r="D13" s="222"/>
      <c r="E13" s="222"/>
      <c r="F13" s="221"/>
      <c r="G13" s="221"/>
      <c r="H13" s="221"/>
      <c r="I13" s="221"/>
      <c r="J13" s="221"/>
      <c r="K13" s="2"/>
      <c r="L13" s="2"/>
      <c r="M13" s="2"/>
      <c r="N13" s="2"/>
      <c r="O13" s="2"/>
      <c r="P13" s="2"/>
      <c r="Q13" s="2"/>
      <c r="R13" s="2"/>
      <c r="S13" s="2"/>
      <c r="T13" s="2"/>
      <c r="U13" s="2"/>
      <c r="V13" s="2"/>
      <c r="W13" s="2"/>
      <c r="X13" s="2"/>
      <c r="Y13" s="2"/>
      <c r="Z13" s="2"/>
      <c r="AA13" s="2"/>
    </row>
    <row r="14" spans="1:27">
      <c r="A14" s="2"/>
      <c r="B14" s="223" t="s">
        <v>880</v>
      </c>
      <c r="C14" s="224">
        <f t="shared" ref="C14:G14" si="2">SUM(C8+C9+C10-C11-C12-C13)</f>
        <v>586458772.34000003</v>
      </c>
      <c r="D14" s="225">
        <f t="shared" si="2"/>
        <v>658071906.75</v>
      </c>
      <c r="E14" s="225">
        <f t="shared" si="2"/>
        <v>917752012.51999998</v>
      </c>
      <c r="F14" s="224">
        <f t="shared" si="2"/>
        <v>1476407544.2</v>
      </c>
      <c r="G14" s="224">
        <f t="shared" si="2"/>
        <v>447327499.5</v>
      </c>
      <c r="H14" s="226">
        <v>77290</v>
      </c>
      <c r="I14" s="224">
        <f t="shared" ref="I14:J14" si="3">SUM(I8+I9+I10-I11-I12-I13)</f>
        <v>64310868.149999999</v>
      </c>
      <c r="J14" s="224">
        <f t="shared" si="3"/>
        <v>4150405893.46</v>
      </c>
      <c r="K14" s="2"/>
      <c r="L14" s="2"/>
      <c r="M14" s="2"/>
      <c r="N14" s="2"/>
      <c r="O14" s="2"/>
      <c r="P14" s="2"/>
      <c r="Q14" s="2"/>
      <c r="R14" s="2"/>
      <c r="S14" s="2"/>
      <c r="T14" s="2"/>
      <c r="U14" s="2"/>
      <c r="V14" s="2"/>
      <c r="W14" s="2"/>
      <c r="X14" s="2"/>
      <c r="Y14" s="2"/>
      <c r="Z14" s="2"/>
      <c r="AA14" s="2"/>
    </row>
    <row r="15" spans="1:27">
      <c r="A15" s="2"/>
      <c r="B15" s="227" t="s">
        <v>881</v>
      </c>
      <c r="C15" s="217"/>
      <c r="D15" s="214">
        <v>89134484.409999996</v>
      </c>
      <c r="E15" s="214">
        <v>402706583.14999998</v>
      </c>
      <c r="F15" s="214">
        <v>997564045.60000002</v>
      </c>
      <c r="G15" s="214">
        <v>298324574.31</v>
      </c>
      <c r="H15" s="228"/>
      <c r="I15" s="228"/>
      <c r="J15" s="229">
        <f>D15+E15+F15+G15</f>
        <v>1787729687.4699998</v>
      </c>
      <c r="K15" s="2"/>
      <c r="L15" s="2"/>
      <c r="M15" s="2"/>
      <c r="N15" s="2"/>
      <c r="O15" s="2"/>
      <c r="P15" s="2"/>
      <c r="Q15" s="2"/>
      <c r="R15" s="2"/>
      <c r="S15" s="2"/>
      <c r="T15" s="2"/>
      <c r="U15" s="2"/>
      <c r="V15" s="2"/>
      <c r="W15" s="2"/>
      <c r="X15" s="2"/>
      <c r="Y15" s="2"/>
      <c r="Z15" s="2"/>
      <c r="AA15" s="2"/>
    </row>
    <row r="16" spans="1:27">
      <c r="A16" s="2"/>
      <c r="B16" s="227" t="s">
        <v>882</v>
      </c>
      <c r="C16" s="217"/>
      <c r="D16" s="219"/>
      <c r="E16" s="219"/>
      <c r="F16" s="228"/>
      <c r="G16" s="228"/>
      <c r="H16" s="228"/>
      <c r="I16" s="228"/>
      <c r="J16" s="230">
        <f>SUM(D16+E16+F16+G16)</f>
        <v>0</v>
      </c>
      <c r="K16" s="2"/>
      <c r="L16" s="2"/>
      <c r="M16" s="2"/>
      <c r="N16" s="2"/>
      <c r="O16" s="2"/>
      <c r="P16" s="2"/>
      <c r="Q16" s="2"/>
      <c r="R16" s="2"/>
      <c r="S16" s="2"/>
      <c r="T16" s="2"/>
      <c r="U16" s="2"/>
      <c r="V16" s="2"/>
      <c r="W16" s="2"/>
      <c r="X16" s="2"/>
      <c r="Y16" s="2"/>
      <c r="Z16" s="2"/>
      <c r="AA16" s="2"/>
    </row>
    <row r="17" spans="1:27">
      <c r="A17" s="2"/>
      <c r="B17" s="216" t="s">
        <v>883</v>
      </c>
      <c r="C17" s="217"/>
      <c r="D17" s="231">
        <v>638409.49</v>
      </c>
      <c r="E17" s="231">
        <v>2670991.98</v>
      </c>
      <c r="F17" s="231">
        <v>7161471.1100000003</v>
      </c>
      <c r="G17" s="231">
        <v>2057115.36</v>
      </c>
      <c r="H17" s="230"/>
      <c r="I17" s="228"/>
      <c r="J17" s="232">
        <f>D17+E17+F17+G17</f>
        <v>12527987.939999999</v>
      </c>
      <c r="K17" s="2"/>
      <c r="L17" s="2"/>
      <c r="M17" s="2"/>
      <c r="N17" s="2"/>
      <c r="O17" s="2"/>
      <c r="P17" s="2"/>
      <c r="Q17" s="2"/>
      <c r="R17" s="2"/>
      <c r="S17" s="2"/>
      <c r="T17" s="2"/>
      <c r="U17" s="2"/>
      <c r="V17" s="2"/>
      <c r="W17" s="2"/>
      <c r="X17" s="2"/>
      <c r="Y17" s="2"/>
      <c r="Z17" s="2"/>
      <c r="AA17" s="2"/>
    </row>
    <row r="18" spans="1:27">
      <c r="A18" s="2"/>
      <c r="B18" s="216" t="s">
        <v>878</v>
      </c>
      <c r="C18" s="221"/>
      <c r="D18" s="219"/>
      <c r="E18" s="219"/>
      <c r="F18" s="228"/>
      <c r="G18" s="228"/>
      <c r="H18" s="228"/>
      <c r="I18" s="228"/>
      <c r="J18" s="233"/>
      <c r="K18" s="2"/>
      <c r="L18" s="2"/>
      <c r="M18" s="2"/>
      <c r="N18" s="2"/>
      <c r="O18" s="2"/>
      <c r="P18" s="2"/>
      <c r="Q18" s="2"/>
      <c r="R18" s="2"/>
      <c r="S18" s="2"/>
      <c r="T18" s="2"/>
      <c r="U18" s="2"/>
      <c r="V18" s="2"/>
      <c r="W18" s="2"/>
      <c r="X18" s="2"/>
      <c r="Y18" s="2"/>
      <c r="Z18" s="2"/>
      <c r="AA18" s="2"/>
    </row>
    <row r="19" spans="1:27">
      <c r="A19" s="2"/>
      <c r="B19" s="234" t="s">
        <v>884</v>
      </c>
      <c r="C19" s="235">
        <f>SUM(C15:C18)</f>
        <v>0</v>
      </c>
      <c r="D19" s="225">
        <f t="shared" ref="D19:G19" si="4">SUM(D15:D17)</f>
        <v>89772893.899999991</v>
      </c>
      <c r="E19" s="225">
        <f t="shared" si="4"/>
        <v>405377575.13</v>
      </c>
      <c r="F19" s="224">
        <f t="shared" si="4"/>
        <v>1004725516.71</v>
      </c>
      <c r="G19" s="224">
        <f t="shared" si="4"/>
        <v>300381689.67000002</v>
      </c>
      <c r="H19" s="235"/>
      <c r="I19" s="235">
        <f>SUM(I15:I18)</f>
        <v>0</v>
      </c>
      <c r="J19" s="224">
        <f>J15+J16+J17+J18</f>
        <v>1800257675.4099998</v>
      </c>
      <c r="K19" s="2"/>
      <c r="L19" s="2"/>
      <c r="M19" s="2"/>
      <c r="N19" s="2"/>
      <c r="O19" s="2"/>
      <c r="P19" s="2"/>
      <c r="Q19" s="2"/>
      <c r="R19" s="2"/>
      <c r="S19" s="2"/>
      <c r="T19" s="2"/>
      <c r="U19" s="2"/>
      <c r="V19" s="2"/>
      <c r="W19" s="2"/>
      <c r="X19" s="2"/>
      <c r="Y19" s="2"/>
      <c r="Z19" s="2"/>
      <c r="AA19" s="2"/>
    </row>
    <row r="20" spans="1:27">
      <c r="A20" s="2"/>
      <c r="B20" s="236" t="s">
        <v>885</v>
      </c>
      <c r="C20" s="237">
        <f t="shared" ref="C20:G20" si="5">SUM(C14-C19)</f>
        <v>586458772.34000003</v>
      </c>
      <c r="D20" s="238">
        <f t="shared" si="5"/>
        <v>568299012.85000002</v>
      </c>
      <c r="E20" s="238">
        <f t="shared" si="5"/>
        <v>512374437.38999999</v>
      </c>
      <c r="F20" s="237">
        <f t="shared" si="5"/>
        <v>471682027.49000001</v>
      </c>
      <c r="G20" s="237">
        <f t="shared" si="5"/>
        <v>146945809.82999998</v>
      </c>
      <c r="H20" s="237"/>
      <c r="I20" s="237">
        <f t="shared" ref="I20:J20" si="6">SUM(I14-I19)</f>
        <v>64310868.149999999</v>
      </c>
      <c r="J20" s="237">
        <f t="shared" si="6"/>
        <v>2350148218.0500002</v>
      </c>
      <c r="K20" s="2"/>
      <c r="L20" s="2"/>
      <c r="M20" s="2"/>
      <c r="N20" s="2"/>
      <c r="O20" s="2"/>
      <c r="P20" s="2"/>
      <c r="Q20" s="2"/>
      <c r="R20" s="2"/>
      <c r="S20" s="2"/>
      <c r="T20" s="2"/>
      <c r="U20" s="2"/>
      <c r="V20" s="2"/>
      <c r="W20" s="2"/>
      <c r="X20" s="2"/>
      <c r="Y20" s="2"/>
      <c r="Z20" s="2"/>
      <c r="AA20" s="2"/>
    </row>
    <row r="21" spans="1:27" ht="15.75" customHeight="1">
      <c r="A21" s="2"/>
      <c r="B21" s="94"/>
      <c r="C21" s="2"/>
      <c r="D21" s="112"/>
      <c r="E21" s="112"/>
      <c r="F21" s="94"/>
      <c r="G21" s="2"/>
      <c r="H21" s="2"/>
      <c r="I21" s="2"/>
      <c r="J21" s="2"/>
      <c r="K21" s="2"/>
      <c r="L21" s="2"/>
      <c r="M21" s="2"/>
      <c r="N21" s="2"/>
      <c r="O21" s="2"/>
      <c r="P21" s="2"/>
      <c r="Q21" s="2"/>
      <c r="R21" s="2"/>
      <c r="S21" s="2"/>
      <c r="T21" s="2"/>
      <c r="U21" s="2"/>
      <c r="V21" s="2"/>
      <c r="W21" s="2"/>
      <c r="X21" s="2"/>
      <c r="Y21" s="2"/>
      <c r="Z21" s="2"/>
      <c r="AA21" s="2"/>
    </row>
    <row r="22" spans="1:27" ht="15.75" customHeight="1">
      <c r="A22" s="2"/>
      <c r="B22" s="94"/>
      <c r="C22" s="94"/>
      <c r="D22" s="112" t="s">
        <v>789</v>
      </c>
      <c r="E22" s="112"/>
      <c r="F22" s="2"/>
      <c r="G22" s="94"/>
      <c r="H22" s="94"/>
      <c r="I22" s="94"/>
      <c r="J22" s="94"/>
      <c r="K22" s="2"/>
      <c r="L22" s="2"/>
      <c r="M22" s="2"/>
      <c r="N22" s="2"/>
      <c r="O22" s="2"/>
      <c r="P22" s="2"/>
      <c r="Q22" s="2"/>
      <c r="R22" s="2"/>
      <c r="S22" s="2"/>
      <c r="T22" s="2"/>
      <c r="U22" s="2"/>
      <c r="V22" s="2"/>
      <c r="W22" s="2"/>
      <c r="X22" s="2"/>
      <c r="Y22" s="2"/>
      <c r="Z22" s="2"/>
      <c r="AA22" s="2"/>
    </row>
    <row r="23" spans="1:27" ht="15.75" customHeight="1">
      <c r="A23" s="2"/>
      <c r="B23" s="239" t="s">
        <v>886</v>
      </c>
      <c r="C23" s="2"/>
      <c r="D23" s="103"/>
      <c r="E23" s="103"/>
      <c r="F23" s="2"/>
      <c r="G23" s="2"/>
      <c r="H23" s="2"/>
      <c r="I23" s="2"/>
      <c r="J23" s="2"/>
      <c r="K23" s="2"/>
      <c r="L23" s="2"/>
      <c r="M23" s="2"/>
      <c r="N23" s="2"/>
      <c r="O23" s="2"/>
      <c r="P23" s="2"/>
      <c r="Q23" s="2"/>
      <c r="R23" s="2"/>
      <c r="S23" s="2"/>
      <c r="T23" s="2"/>
      <c r="U23" s="2"/>
      <c r="V23" s="2"/>
      <c r="W23" s="2"/>
      <c r="X23" s="2"/>
      <c r="Y23" s="2"/>
      <c r="Z23" s="2"/>
      <c r="AA23" s="2"/>
    </row>
    <row r="24" spans="1:27" ht="15.75" customHeight="1">
      <c r="A24" s="2"/>
      <c r="B24" s="94"/>
      <c r="C24" s="2"/>
      <c r="D24" s="103"/>
      <c r="E24" s="103"/>
      <c r="F24" s="2"/>
      <c r="G24" s="2"/>
      <c r="H24" s="2"/>
      <c r="I24" s="2"/>
      <c r="J24" s="2"/>
      <c r="K24" s="2"/>
      <c r="L24" s="2"/>
      <c r="M24" s="2"/>
      <c r="N24" s="2"/>
      <c r="O24" s="2"/>
      <c r="P24" s="2"/>
      <c r="Q24" s="2"/>
      <c r="R24" s="2"/>
      <c r="S24" s="2"/>
      <c r="T24" s="2"/>
      <c r="U24" s="2"/>
      <c r="V24" s="2"/>
      <c r="W24" s="2"/>
      <c r="X24" s="2"/>
      <c r="Y24" s="2"/>
      <c r="Z24" s="2"/>
      <c r="AA24" s="2"/>
    </row>
    <row r="25" spans="1:27" ht="15.75" customHeight="1">
      <c r="A25" s="2"/>
      <c r="B25" s="173" t="s">
        <v>887</v>
      </c>
      <c r="C25" s="93"/>
      <c r="D25" s="240"/>
      <c r="E25" s="240"/>
      <c r="F25" s="93"/>
      <c r="G25" s="93"/>
      <c r="H25" s="2"/>
      <c r="I25" s="2"/>
      <c r="J25" s="2"/>
      <c r="K25" s="2"/>
      <c r="L25" s="2"/>
      <c r="M25" s="2"/>
      <c r="N25" s="2"/>
      <c r="O25" s="2"/>
      <c r="P25" s="2"/>
      <c r="Q25" s="2"/>
      <c r="R25" s="2"/>
      <c r="S25" s="2"/>
      <c r="T25" s="2"/>
      <c r="U25" s="2"/>
      <c r="V25" s="2"/>
      <c r="W25" s="2"/>
      <c r="X25" s="2"/>
      <c r="Y25" s="2"/>
      <c r="Z25" s="2"/>
      <c r="AA25" s="2"/>
    </row>
    <row r="26" spans="1:27" ht="15.75" customHeight="1">
      <c r="A26" s="2"/>
      <c r="B26" s="93"/>
      <c r="C26" s="93"/>
      <c r="D26" s="240"/>
      <c r="E26" s="240"/>
      <c r="F26" s="93"/>
      <c r="G26" s="93"/>
      <c r="H26" s="2"/>
      <c r="I26" s="2"/>
      <c r="J26" s="2"/>
      <c r="K26" s="2"/>
      <c r="L26" s="2"/>
      <c r="M26" s="2"/>
      <c r="N26" s="2"/>
      <c r="O26" s="2"/>
      <c r="P26" s="2"/>
      <c r="Q26" s="2"/>
      <c r="R26" s="2"/>
      <c r="S26" s="2"/>
      <c r="T26" s="2"/>
      <c r="U26" s="2"/>
      <c r="V26" s="2"/>
      <c r="W26" s="2"/>
      <c r="X26" s="2"/>
      <c r="Y26" s="2"/>
      <c r="Z26" s="2"/>
      <c r="AA26" s="2"/>
    </row>
    <row r="27" spans="1:27" ht="15.75" customHeight="1">
      <c r="A27" s="2"/>
      <c r="B27" s="173" t="s">
        <v>888</v>
      </c>
      <c r="C27" s="93"/>
      <c r="D27" s="240"/>
      <c r="E27" s="240"/>
      <c r="F27" s="93"/>
      <c r="G27" s="93"/>
      <c r="H27" s="2"/>
      <c r="I27" s="2"/>
      <c r="J27" s="2"/>
      <c r="K27" s="2"/>
      <c r="L27" s="2"/>
      <c r="M27" s="2"/>
      <c r="N27" s="2"/>
      <c r="O27" s="2"/>
      <c r="P27" s="2"/>
      <c r="Q27" s="2"/>
      <c r="R27" s="2"/>
      <c r="S27" s="2"/>
      <c r="T27" s="2"/>
      <c r="U27" s="2"/>
      <c r="V27" s="2"/>
      <c r="W27" s="2"/>
      <c r="X27" s="2"/>
      <c r="Y27" s="2"/>
      <c r="Z27" s="2"/>
      <c r="AA27" s="2"/>
    </row>
    <row r="28" spans="1:27" ht="15.75" customHeight="1">
      <c r="A28" s="2"/>
      <c r="B28" s="94"/>
      <c r="C28" s="2"/>
      <c r="D28" s="103"/>
      <c r="E28" s="103"/>
      <c r="F28" s="2"/>
      <c r="G28" s="2"/>
      <c r="H28" s="2"/>
      <c r="I28" s="2"/>
      <c r="J28" s="2"/>
      <c r="K28" s="2"/>
      <c r="L28" s="2"/>
      <c r="M28" s="2"/>
      <c r="N28" s="2"/>
      <c r="O28" s="2"/>
      <c r="P28" s="2"/>
      <c r="Q28" s="2"/>
      <c r="R28" s="2"/>
      <c r="S28" s="2"/>
      <c r="T28" s="2"/>
      <c r="U28" s="2"/>
      <c r="V28" s="2"/>
      <c r="W28" s="2"/>
      <c r="X28" s="2"/>
      <c r="Y28" s="2"/>
      <c r="Z28" s="2"/>
      <c r="AA28" s="2"/>
    </row>
    <row r="29" spans="1:27" ht="15.75" customHeight="1">
      <c r="A29" s="2"/>
      <c r="B29" s="94"/>
      <c r="C29" s="2"/>
      <c r="D29" s="103"/>
      <c r="E29" s="103"/>
      <c r="F29" s="2"/>
      <c r="G29" s="2"/>
      <c r="H29" s="2"/>
      <c r="I29" s="2"/>
      <c r="J29" s="2"/>
      <c r="K29" s="2"/>
      <c r="L29" s="2"/>
      <c r="M29" s="2"/>
      <c r="N29" s="2"/>
      <c r="O29" s="2"/>
      <c r="P29" s="2"/>
      <c r="Q29" s="2"/>
      <c r="R29" s="2"/>
      <c r="S29" s="2"/>
      <c r="T29" s="2"/>
      <c r="U29" s="2"/>
      <c r="V29" s="2"/>
      <c r="W29" s="2"/>
      <c r="X29" s="2"/>
      <c r="Y29" s="2"/>
      <c r="Z29" s="2"/>
      <c r="AA29" s="2"/>
    </row>
    <row r="30" spans="1:27" ht="15.75" customHeight="1">
      <c r="A30" s="2"/>
      <c r="B30" s="94"/>
      <c r="C30" s="2"/>
      <c r="D30" s="103"/>
      <c r="E30" s="103"/>
      <c r="F30" s="2"/>
      <c r="G30" s="2"/>
      <c r="H30" s="2"/>
      <c r="I30" s="2"/>
      <c r="J30" s="2"/>
      <c r="K30" s="2"/>
      <c r="L30" s="2"/>
      <c r="M30" s="2"/>
      <c r="N30" s="2"/>
      <c r="O30" s="2"/>
      <c r="P30" s="2"/>
      <c r="Q30" s="2"/>
      <c r="R30" s="2"/>
      <c r="S30" s="2"/>
      <c r="T30" s="2"/>
      <c r="U30" s="2"/>
      <c r="V30" s="2"/>
      <c r="W30" s="2"/>
      <c r="X30" s="2"/>
      <c r="Y30" s="2"/>
      <c r="Z30" s="2"/>
      <c r="AA30" s="2"/>
    </row>
    <row r="31" spans="1:27" ht="15.75" customHeight="1">
      <c r="A31" s="2"/>
      <c r="B31" s="94"/>
      <c r="C31" s="2"/>
      <c r="D31" s="103"/>
      <c r="E31" s="103"/>
      <c r="F31" s="2"/>
      <c r="G31" s="2"/>
      <c r="H31" s="2"/>
      <c r="I31" s="2"/>
      <c r="J31" s="2"/>
      <c r="K31" s="2"/>
      <c r="L31" s="2"/>
      <c r="M31" s="2"/>
      <c r="N31" s="2"/>
      <c r="O31" s="2"/>
      <c r="P31" s="2"/>
      <c r="Q31" s="2"/>
      <c r="R31" s="2"/>
      <c r="S31" s="2"/>
      <c r="T31" s="2"/>
      <c r="U31" s="2"/>
      <c r="V31" s="2"/>
      <c r="W31" s="2"/>
      <c r="X31" s="2"/>
      <c r="Y31" s="2"/>
      <c r="Z31" s="2"/>
      <c r="AA31" s="2"/>
    </row>
    <row r="32" spans="1:27" ht="15.75" customHeight="1">
      <c r="A32" s="2"/>
      <c r="B32" s="94"/>
      <c r="C32" s="2"/>
      <c r="D32" s="103"/>
      <c r="E32" s="103"/>
      <c r="F32" s="2"/>
      <c r="G32" s="2"/>
      <c r="H32" s="2"/>
      <c r="I32" s="2"/>
      <c r="J32" s="2"/>
      <c r="K32" s="2"/>
      <c r="L32" s="2"/>
      <c r="M32" s="2"/>
      <c r="N32" s="2"/>
      <c r="O32" s="2"/>
      <c r="P32" s="2"/>
      <c r="Q32" s="2"/>
      <c r="R32" s="2"/>
      <c r="S32" s="2"/>
      <c r="T32" s="2"/>
      <c r="U32" s="2"/>
      <c r="V32" s="2"/>
      <c r="W32" s="2"/>
      <c r="X32" s="2"/>
      <c r="Y32" s="2"/>
      <c r="Z32" s="2"/>
      <c r="AA32" s="2"/>
    </row>
    <row r="33" spans="1:27" ht="15.75" customHeight="1">
      <c r="A33" s="2"/>
      <c r="B33" s="94"/>
      <c r="C33" s="2"/>
      <c r="D33" s="103"/>
      <c r="E33" s="103"/>
      <c r="F33" s="2"/>
      <c r="G33" s="2"/>
      <c r="H33" s="2"/>
      <c r="I33" s="2"/>
      <c r="J33" s="2"/>
      <c r="K33" s="2"/>
      <c r="L33" s="2"/>
      <c r="M33" s="2"/>
      <c r="N33" s="2"/>
      <c r="O33" s="2"/>
      <c r="P33" s="2"/>
      <c r="Q33" s="2"/>
      <c r="R33" s="2"/>
      <c r="S33" s="2"/>
      <c r="T33" s="2"/>
      <c r="U33" s="2"/>
      <c r="V33" s="2"/>
      <c r="W33" s="2"/>
      <c r="X33" s="2"/>
      <c r="Y33" s="2"/>
      <c r="Z33" s="2"/>
      <c r="AA33" s="2"/>
    </row>
    <row r="34" spans="1:27" ht="15.75" customHeight="1">
      <c r="A34" s="2"/>
      <c r="B34" s="94"/>
      <c r="C34" s="2"/>
      <c r="D34" s="103"/>
      <c r="E34" s="103"/>
      <c r="F34" s="2"/>
      <c r="G34" s="2"/>
      <c r="H34" s="2"/>
      <c r="I34" s="2"/>
      <c r="J34" s="2"/>
      <c r="K34" s="2"/>
      <c r="L34" s="2"/>
      <c r="M34" s="2"/>
      <c r="N34" s="2"/>
      <c r="O34" s="2"/>
      <c r="P34" s="2"/>
      <c r="Q34" s="2"/>
      <c r="R34" s="2"/>
      <c r="S34" s="2"/>
      <c r="T34" s="2"/>
      <c r="U34" s="2"/>
      <c r="V34" s="2"/>
      <c r="W34" s="2"/>
      <c r="X34" s="2"/>
      <c r="Y34" s="2"/>
      <c r="Z34" s="2"/>
      <c r="AA34" s="2"/>
    </row>
    <row r="35" spans="1:27" ht="15.75" customHeight="1">
      <c r="A35" s="2"/>
      <c r="B35" s="94"/>
      <c r="C35" s="2"/>
      <c r="D35" s="103"/>
      <c r="E35" s="103"/>
      <c r="F35" s="2"/>
      <c r="G35" s="2"/>
      <c r="H35" s="2"/>
      <c r="I35" s="2"/>
      <c r="J35" s="2"/>
      <c r="K35" s="2"/>
      <c r="L35" s="2"/>
      <c r="M35" s="2"/>
      <c r="N35" s="2"/>
      <c r="O35" s="2"/>
      <c r="P35" s="2"/>
      <c r="Q35" s="2"/>
      <c r="R35" s="2"/>
      <c r="S35" s="2"/>
      <c r="T35" s="2"/>
      <c r="U35" s="2"/>
      <c r="V35" s="2"/>
      <c r="W35" s="2"/>
      <c r="X35" s="2"/>
      <c r="Y35" s="2"/>
      <c r="Z35" s="2"/>
      <c r="AA35" s="2"/>
    </row>
    <row r="36" spans="1:27" ht="15.75" customHeight="1">
      <c r="A36" s="2"/>
      <c r="B36" s="94"/>
      <c r="C36" s="2"/>
      <c r="D36" s="103"/>
      <c r="E36" s="103"/>
      <c r="F36" s="2"/>
      <c r="G36" s="2"/>
      <c r="H36" s="2"/>
      <c r="I36" s="2"/>
      <c r="J36" s="2"/>
      <c r="K36" s="2"/>
      <c r="L36" s="2"/>
      <c r="M36" s="2"/>
      <c r="N36" s="2"/>
      <c r="O36" s="2"/>
      <c r="P36" s="2"/>
      <c r="Q36" s="2"/>
      <c r="R36" s="2"/>
      <c r="S36" s="2"/>
      <c r="T36" s="2"/>
      <c r="U36" s="2"/>
      <c r="V36" s="2"/>
      <c r="W36" s="2"/>
      <c r="X36" s="2"/>
      <c r="Y36" s="2"/>
      <c r="Z36" s="2"/>
      <c r="AA36" s="2"/>
    </row>
    <row r="37" spans="1:27" ht="15.75" customHeight="1">
      <c r="A37" s="2"/>
      <c r="B37" s="94"/>
      <c r="C37" s="2"/>
      <c r="D37" s="103"/>
      <c r="E37" s="103"/>
      <c r="F37" s="2"/>
      <c r="G37" s="2"/>
      <c r="H37" s="2"/>
      <c r="I37" s="2"/>
      <c r="J37" s="2"/>
      <c r="K37" s="2"/>
      <c r="L37" s="2"/>
      <c r="M37" s="2"/>
      <c r="N37" s="2"/>
      <c r="O37" s="2"/>
      <c r="P37" s="2"/>
      <c r="Q37" s="2"/>
      <c r="R37" s="2"/>
      <c r="S37" s="2"/>
      <c r="T37" s="2"/>
      <c r="U37" s="2"/>
      <c r="V37" s="2"/>
      <c r="W37" s="2"/>
      <c r="X37" s="2"/>
      <c r="Y37" s="2"/>
      <c r="Z37" s="2"/>
      <c r="AA37" s="2"/>
    </row>
    <row r="38" spans="1:27" ht="15.75" customHeight="1">
      <c r="A38" s="2"/>
      <c r="B38" s="94"/>
      <c r="C38" s="2"/>
      <c r="D38" s="103"/>
      <c r="E38" s="103"/>
      <c r="F38" s="2"/>
      <c r="G38" s="2"/>
      <c r="H38" s="2"/>
      <c r="I38" s="2"/>
      <c r="J38" s="2"/>
      <c r="K38" s="2"/>
      <c r="L38" s="2"/>
      <c r="M38" s="2"/>
      <c r="N38" s="2"/>
      <c r="O38" s="2"/>
      <c r="P38" s="2"/>
      <c r="Q38" s="2"/>
      <c r="R38" s="2"/>
      <c r="S38" s="2"/>
      <c r="T38" s="2"/>
      <c r="U38" s="2"/>
      <c r="V38" s="2"/>
      <c r="W38" s="2"/>
      <c r="X38" s="2"/>
      <c r="Y38" s="2"/>
      <c r="Z38" s="2"/>
      <c r="AA38" s="2"/>
    </row>
    <row r="39" spans="1:27" ht="15.75" customHeight="1">
      <c r="A39" s="2"/>
      <c r="B39" s="94"/>
      <c r="C39" s="2"/>
      <c r="D39" s="103"/>
      <c r="E39" s="103"/>
      <c r="F39" s="2"/>
      <c r="G39" s="2"/>
      <c r="H39" s="2"/>
      <c r="I39" s="2"/>
      <c r="J39" s="2"/>
      <c r="K39" s="2"/>
      <c r="L39" s="2"/>
      <c r="M39" s="2"/>
      <c r="N39" s="2"/>
      <c r="O39" s="2"/>
      <c r="P39" s="2"/>
      <c r="Q39" s="2"/>
      <c r="R39" s="2"/>
      <c r="S39" s="2"/>
      <c r="T39" s="2"/>
      <c r="U39" s="2"/>
      <c r="V39" s="2"/>
      <c r="W39" s="2"/>
      <c r="X39" s="2"/>
      <c r="Y39" s="2"/>
      <c r="Z39" s="2"/>
      <c r="AA39" s="2"/>
    </row>
    <row r="40" spans="1:27" ht="15.75" customHeight="1">
      <c r="A40" s="2"/>
      <c r="B40" s="94"/>
      <c r="C40" s="2"/>
      <c r="D40" s="103"/>
      <c r="E40" s="103"/>
      <c r="F40" s="2"/>
      <c r="G40" s="2"/>
      <c r="H40" s="2"/>
      <c r="I40" s="2"/>
      <c r="J40" s="2"/>
      <c r="K40" s="2"/>
      <c r="L40" s="2"/>
      <c r="M40" s="2"/>
      <c r="N40" s="2"/>
      <c r="O40" s="2"/>
      <c r="P40" s="2"/>
      <c r="Q40" s="2"/>
      <c r="R40" s="2"/>
      <c r="S40" s="2"/>
      <c r="T40" s="2"/>
      <c r="U40" s="2"/>
      <c r="V40" s="2"/>
      <c r="W40" s="2"/>
      <c r="X40" s="2"/>
      <c r="Y40" s="2"/>
      <c r="Z40" s="2"/>
      <c r="AA40" s="2"/>
    </row>
    <row r="41" spans="1:27" ht="15.75" customHeight="1">
      <c r="A41" s="2"/>
      <c r="B41" s="94"/>
      <c r="C41" s="2"/>
      <c r="D41" s="103"/>
      <c r="E41" s="103"/>
      <c r="F41" s="2"/>
      <c r="G41" s="2"/>
      <c r="H41" s="2"/>
      <c r="I41" s="2"/>
      <c r="J41" s="2"/>
      <c r="K41" s="2"/>
      <c r="L41" s="2"/>
      <c r="M41" s="2"/>
      <c r="N41" s="2"/>
      <c r="O41" s="2"/>
      <c r="P41" s="2"/>
      <c r="Q41" s="2"/>
      <c r="R41" s="2"/>
      <c r="S41" s="2"/>
      <c r="T41" s="2"/>
      <c r="U41" s="2"/>
      <c r="V41" s="2"/>
      <c r="W41" s="2"/>
      <c r="X41" s="2"/>
      <c r="Y41" s="2"/>
      <c r="Z41" s="2"/>
      <c r="AA41" s="2"/>
    </row>
    <row r="42" spans="1:27" ht="15.75" customHeight="1">
      <c r="A42" s="2"/>
      <c r="B42" s="94"/>
      <c r="C42" s="2"/>
      <c r="D42" s="103"/>
      <c r="E42" s="103"/>
      <c r="F42" s="2"/>
      <c r="G42" s="2"/>
      <c r="H42" s="2"/>
      <c r="I42" s="2"/>
      <c r="J42" s="2"/>
      <c r="K42" s="2"/>
      <c r="L42" s="2"/>
      <c r="M42" s="2"/>
      <c r="N42" s="2"/>
      <c r="O42" s="2"/>
      <c r="P42" s="2"/>
      <c r="Q42" s="2"/>
      <c r="R42" s="2"/>
      <c r="S42" s="2"/>
      <c r="T42" s="2"/>
      <c r="U42" s="2"/>
      <c r="V42" s="2"/>
      <c r="W42" s="2"/>
      <c r="X42" s="2"/>
      <c r="Y42" s="2"/>
      <c r="Z42" s="2"/>
      <c r="AA42" s="2"/>
    </row>
    <row r="43" spans="1:27" ht="15.75" customHeight="1">
      <c r="A43" s="2"/>
      <c r="B43" s="94"/>
      <c r="C43" s="2"/>
      <c r="D43" s="103"/>
      <c r="E43" s="103"/>
      <c r="F43" s="2"/>
      <c r="G43" s="2"/>
      <c r="H43" s="2"/>
      <c r="I43" s="2"/>
      <c r="J43" s="2"/>
      <c r="K43" s="2"/>
      <c r="L43" s="2"/>
      <c r="M43" s="2"/>
      <c r="N43" s="2"/>
      <c r="O43" s="2"/>
      <c r="P43" s="2"/>
      <c r="Q43" s="2"/>
      <c r="R43" s="2"/>
      <c r="S43" s="2"/>
      <c r="T43" s="2"/>
      <c r="U43" s="2"/>
      <c r="V43" s="2"/>
      <c r="W43" s="2"/>
      <c r="X43" s="2"/>
      <c r="Y43" s="2"/>
      <c r="Z43" s="2"/>
      <c r="AA43" s="2"/>
    </row>
    <row r="44" spans="1:27" ht="15.75" customHeight="1">
      <c r="A44" s="2"/>
      <c r="B44" s="94"/>
      <c r="C44" s="2"/>
      <c r="D44" s="103"/>
      <c r="E44" s="103"/>
      <c r="F44" s="2"/>
      <c r="G44" s="2"/>
      <c r="H44" s="2"/>
      <c r="I44" s="2"/>
      <c r="J44" s="2"/>
      <c r="K44" s="2"/>
      <c r="L44" s="2"/>
      <c r="M44" s="2"/>
      <c r="N44" s="2"/>
      <c r="O44" s="2"/>
      <c r="P44" s="2"/>
      <c r="Q44" s="2"/>
      <c r="R44" s="2"/>
      <c r="S44" s="2"/>
      <c r="T44" s="2"/>
      <c r="U44" s="2"/>
      <c r="V44" s="2"/>
      <c r="W44" s="2"/>
      <c r="X44" s="2"/>
      <c r="Y44" s="2"/>
      <c r="Z44" s="2"/>
      <c r="AA44" s="2"/>
    </row>
    <row r="45" spans="1:27" ht="15.75" customHeight="1">
      <c r="A45" s="2"/>
      <c r="B45" s="94"/>
      <c r="C45" s="2"/>
      <c r="D45" s="103"/>
      <c r="E45" s="103"/>
      <c r="F45" s="2"/>
      <c r="G45" s="2"/>
      <c r="H45" s="2"/>
      <c r="I45" s="2"/>
      <c r="J45" s="2"/>
      <c r="K45" s="2"/>
      <c r="L45" s="2"/>
      <c r="M45" s="2"/>
      <c r="N45" s="2"/>
      <c r="O45" s="2"/>
      <c r="P45" s="2"/>
      <c r="Q45" s="2"/>
      <c r="R45" s="2"/>
      <c r="S45" s="2"/>
      <c r="T45" s="2"/>
      <c r="U45" s="2"/>
      <c r="V45" s="2"/>
      <c r="W45" s="2"/>
      <c r="X45" s="2"/>
      <c r="Y45" s="2"/>
      <c r="Z45" s="2"/>
      <c r="AA45" s="2"/>
    </row>
    <row r="46" spans="1:27" ht="15.75" customHeight="1">
      <c r="A46" s="2"/>
      <c r="B46" s="94"/>
      <c r="C46" s="2"/>
      <c r="D46" s="103"/>
      <c r="E46" s="103"/>
      <c r="F46" s="2"/>
      <c r="G46" s="2"/>
      <c r="H46" s="2"/>
      <c r="I46" s="2"/>
      <c r="J46" s="2"/>
      <c r="K46" s="2"/>
      <c r="L46" s="2"/>
      <c r="M46" s="2"/>
      <c r="N46" s="2"/>
      <c r="O46" s="2"/>
      <c r="P46" s="2"/>
      <c r="Q46" s="2"/>
      <c r="R46" s="2"/>
      <c r="S46" s="2"/>
      <c r="T46" s="2"/>
      <c r="U46" s="2"/>
      <c r="V46" s="2"/>
      <c r="W46" s="2"/>
      <c r="X46" s="2"/>
      <c r="Y46" s="2"/>
      <c r="Z46" s="2"/>
      <c r="AA46" s="2"/>
    </row>
    <row r="47" spans="1:27" ht="15.75" customHeight="1">
      <c r="A47" s="2"/>
      <c r="B47" s="94"/>
      <c r="C47" s="2"/>
      <c r="D47" s="103"/>
      <c r="E47" s="103"/>
      <c r="F47" s="2"/>
      <c r="G47" s="2"/>
      <c r="H47" s="2"/>
      <c r="I47" s="2"/>
      <c r="J47" s="2"/>
      <c r="K47" s="2"/>
      <c r="L47" s="2"/>
      <c r="M47" s="2"/>
      <c r="N47" s="2"/>
      <c r="O47" s="2"/>
      <c r="P47" s="2"/>
      <c r="Q47" s="2"/>
      <c r="R47" s="2"/>
      <c r="S47" s="2"/>
      <c r="T47" s="2"/>
      <c r="U47" s="2"/>
      <c r="V47" s="2"/>
      <c r="W47" s="2"/>
      <c r="X47" s="2"/>
      <c r="Y47" s="2"/>
      <c r="Z47" s="2"/>
      <c r="AA47" s="2"/>
    </row>
    <row r="48" spans="1:27" ht="15.75" customHeight="1">
      <c r="A48" s="2"/>
      <c r="B48" s="94"/>
      <c r="C48" s="2"/>
      <c r="D48" s="103"/>
      <c r="E48" s="103"/>
      <c r="F48" s="2"/>
      <c r="G48" s="2"/>
      <c r="H48" s="2"/>
      <c r="I48" s="2"/>
      <c r="J48" s="2"/>
      <c r="K48" s="2"/>
      <c r="L48" s="2"/>
      <c r="M48" s="2"/>
      <c r="N48" s="2"/>
      <c r="O48" s="2"/>
      <c r="P48" s="2"/>
      <c r="Q48" s="2"/>
      <c r="R48" s="2"/>
      <c r="S48" s="2"/>
      <c r="T48" s="2"/>
      <c r="U48" s="2"/>
      <c r="V48" s="2"/>
      <c r="W48" s="2"/>
      <c r="X48" s="2"/>
      <c r="Y48" s="2"/>
      <c r="Z48" s="2"/>
      <c r="AA48" s="2"/>
    </row>
    <row r="49" spans="1:27" ht="15.75" customHeight="1">
      <c r="A49" s="2"/>
      <c r="B49" s="94"/>
      <c r="C49" s="2"/>
      <c r="D49" s="103"/>
      <c r="E49" s="103"/>
      <c r="F49" s="2"/>
      <c r="G49" s="2"/>
      <c r="H49" s="2"/>
      <c r="I49" s="2"/>
      <c r="J49" s="2"/>
      <c r="K49" s="2"/>
      <c r="L49" s="2"/>
      <c r="M49" s="2"/>
      <c r="N49" s="2"/>
      <c r="O49" s="2"/>
      <c r="P49" s="2"/>
      <c r="Q49" s="2"/>
      <c r="R49" s="2"/>
      <c r="S49" s="2"/>
      <c r="T49" s="2"/>
      <c r="U49" s="2"/>
      <c r="V49" s="2"/>
      <c r="W49" s="2"/>
      <c r="X49" s="2"/>
      <c r="Y49" s="2"/>
      <c r="Z49" s="2"/>
      <c r="AA49" s="2"/>
    </row>
    <row r="50" spans="1:27" ht="15.75" customHeight="1">
      <c r="A50" s="2"/>
      <c r="B50" s="94"/>
      <c r="C50" s="2"/>
      <c r="D50" s="103"/>
      <c r="E50" s="103"/>
      <c r="F50" s="2"/>
      <c r="G50" s="2"/>
      <c r="H50" s="2"/>
      <c r="I50" s="2"/>
      <c r="J50" s="2"/>
      <c r="K50" s="2"/>
      <c r="L50" s="2"/>
      <c r="M50" s="2"/>
      <c r="N50" s="2"/>
      <c r="O50" s="2"/>
      <c r="P50" s="2"/>
      <c r="Q50" s="2"/>
      <c r="R50" s="2"/>
      <c r="S50" s="2"/>
      <c r="T50" s="2"/>
      <c r="U50" s="2"/>
      <c r="V50" s="2"/>
      <c r="W50" s="2"/>
      <c r="X50" s="2"/>
      <c r="Y50" s="2"/>
      <c r="Z50" s="2"/>
      <c r="AA50" s="2"/>
    </row>
    <row r="51" spans="1:27" ht="15.75" customHeight="1">
      <c r="A51" s="2"/>
      <c r="B51" s="94"/>
      <c r="C51" s="2"/>
      <c r="D51" s="103"/>
      <c r="E51" s="103"/>
      <c r="F51" s="2"/>
      <c r="G51" s="2"/>
      <c r="H51" s="2"/>
      <c r="I51" s="2"/>
      <c r="J51" s="2"/>
      <c r="K51" s="2"/>
      <c r="L51" s="2"/>
      <c r="M51" s="2"/>
      <c r="N51" s="2"/>
      <c r="O51" s="2"/>
      <c r="P51" s="2"/>
      <c r="Q51" s="2"/>
      <c r="R51" s="2"/>
      <c r="S51" s="2"/>
      <c r="T51" s="2"/>
      <c r="U51" s="2"/>
      <c r="V51" s="2"/>
      <c r="W51" s="2"/>
      <c r="X51" s="2"/>
      <c r="Y51" s="2"/>
      <c r="Z51" s="2"/>
      <c r="AA51" s="2"/>
    </row>
    <row r="52" spans="1:27" ht="15.75" customHeight="1">
      <c r="A52" s="2"/>
      <c r="B52" s="94"/>
      <c r="C52" s="2"/>
      <c r="D52" s="103"/>
      <c r="E52" s="103"/>
      <c r="F52" s="2"/>
      <c r="G52" s="2"/>
      <c r="H52" s="2"/>
      <c r="I52" s="2"/>
      <c r="J52" s="2"/>
      <c r="K52" s="2"/>
      <c r="L52" s="2"/>
      <c r="M52" s="2"/>
      <c r="N52" s="2"/>
      <c r="O52" s="2"/>
      <c r="P52" s="2"/>
      <c r="Q52" s="2"/>
      <c r="R52" s="2"/>
      <c r="S52" s="2"/>
      <c r="T52" s="2"/>
      <c r="U52" s="2"/>
      <c r="V52" s="2"/>
      <c r="W52" s="2"/>
      <c r="X52" s="2"/>
      <c r="Y52" s="2"/>
      <c r="Z52" s="2"/>
      <c r="AA52" s="2"/>
    </row>
    <row r="53" spans="1:27" ht="15.75" customHeight="1">
      <c r="A53" s="2"/>
      <c r="B53" s="94"/>
      <c r="C53" s="2"/>
      <c r="D53" s="103"/>
      <c r="E53" s="103"/>
      <c r="F53" s="2"/>
      <c r="G53" s="2"/>
      <c r="H53" s="2"/>
      <c r="I53" s="2"/>
      <c r="J53" s="2"/>
      <c r="K53" s="2"/>
      <c r="L53" s="2"/>
      <c r="M53" s="2"/>
      <c r="N53" s="2"/>
      <c r="O53" s="2"/>
      <c r="P53" s="2"/>
      <c r="Q53" s="2"/>
      <c r="R53" s="2"/>
      <c r="S53" s="2"/>
      <c r="T53" s="2"/>
      <c r="U53" s="2"/>
      <c r="V53" s="2"/>
      <c r="W53" s="2"/>
      <c r="X53" s="2"/>
      <c r="Y53" s="2"/>
      <c r="Z53" s="2"/>
      <c r="AA53" s="2"/>
    </row>
    <row r="54" spans="1:27" ht="15.75" customHeight="1">
      <c r="A54" s="2"/>
      <c r="B54" s="94"/>
      <c r="C54" s="2"/>
      <c r="D54" s="103"/>
      <c r="E54" s="103"/>
      <c r="F54" s="2"/>
      <c r="G54" s="2"/>
      <c r="H54" s="2"/>
      <c r="I54" s="2"/>
      <c r="J54" s="2"/>
      <c r="K54" s="2"/>
      <c r="L54" s="2"/>
      <c r="M54" s="2"/>
      <c r="N54" s="2"/>
      <c r="O54" s="2"/>
      <c r="P54" s="2"/>
      <c r="Q54" s="2"/>
      <c r="R54" s="2"/>
      <c r="S54" s="2"/>
      <c r="T54" s="2"/>
      <c r="U54" s="2"/>
      <c r="V54" s="2"/>
      <c r="W54" s="2"/>
      <c r="X54" s="2"/>
      <c r="Y54" s="2"/>
      <c r="Z54" s="2"/>
      <c r="AA54" s="2"/>
    </row>
    <row r="55" spans="1:27" ht="15.75" customHeight="1">
      <c r="A55" s="2"/>
      <c r="B55" s="94"/>
      <c r="C55" s="2"/>
      <c r="D55" s="103"/>
      <c r="E55" s="103"/>
      <c r="F55" s="2"/>
      <c r="G55" s="2"/>
      <c r="H55" s="2"/>
      <c r="I55" s="2"/>
      <c r="J55" s="2"/>
      <c r="K55" s="2"/>
      <c r="L55" s="2"/>
      <c r="M55" s="2"/>
      <c r="N55" s="2"/>
      <c r="O55" s="2"/>
      <c r="P55" s="2"/>
      <c r="Q55" s="2"/>
      <c r="R55" s="2"/>
      <c r="S55" s="2"/>
      <c r="T55" s="2"/>
      <c r="U55" s="2"/>
      <c r="V55" s="2"/>
      <c r="W55" s="2"/>
      <c r="X55" s="2"/>
      <c r="Y55" s="2"/>
      <c r="Z55" s="2"/>
      <c r="AA55" s="2"/>
    </row>
    <row r="56" spans="1:27" ht="15.75" customHeight="1">
      <c r="A56" s="2"/>
      <c r="B56" s="94"/>
      <c r="C56" s="2"/>
      <c r="D56" s="103"/>
      <c r="E56" s="103"/>
      <c r="F56" s="2"/>
      <c r="G56" s="2"/>
      <c r="H56" s="2"/>
      <c r="I56" s="2"/>
      <c r="J56" s="2"/>
      <c r="K56" s="2"/>
      <c r="L56" s="2"/>
      <c r="M56" s="2"/>
      <c r="N56" s="2"/>
      <c r="O56" s="2"/>
      <c r="P56" s="2"/>
      <c r="Q56" s="2"/>
      <c r="R56" s="2"/>
      <c r="S56" s="2"/>
      <c r="T56" s="2"/>
      <c r="U56" s="2"/>
      <c r="V56" s="2"/>
      <c r="W56" s="2"/>
      <c r="X56" s="2"/>
      <c r="Y56" s="2"/>
      <c r="Z56" s="2"/>
      <c r="AA56" s="2"/>
    </row>
    <row r="57" spans="1:27" ht="15.75" customHeight="1">
      <c r="A57" s="2"/>
      <c r="B57" s="94"/>
      <c r="C57" s="2"/>
      <c r="D57" s="103"/>
      <c r="E57" s="103"/>
      <c r="F57" s="2"/>
      <c r="G57" s="2"/>
      <c r="H57" s="2"/>
      <c r="I57" s="2"/>
      <c r="J57" s="2"/>
      <c r="K57" s="2"/>
      <c r="L57" s="2"/>
      <c r="M57" s="2"/>
      <c r="N57" s="2"/>
      <c r="O57" s="2"/>
      <c r="P57" s="2"/>
      <c r="Q57" s="2"/>
      <c r="R57" s="2"/>
      <c r="S57" s="2"/>
      <c r="T57" s="2"/>
      <c r="U57" s="2"/>
      <c r="V57" s="2"/>
      <c r="W57" s="2"/>
      <c r="X57" s="2"/>
      <c r="Y57" s="2"/>
      <c r="Z57" s="2"/>
      <c r="AA57" s="2"/>
    </row>
    <row r="58" spans="1:27" ht="15.75" customHeight="1">
      <c r="A58" s="2"/>
      <c r="B58" s="94"/>
      <c r="C58" s="2"/>
      <c r="D58" s="103"/>
      <c r="E58" s="103"/>
      <c r="F58" s="2"/>
      <c r="G58" s="2"/>
      <c r="H58" s="2"/>
      <c r="I58" s="2"/>
      <c r="J58" s="2"/>
      <c r="K58" s="2"/>
      <c r="L58" s="2"/>
      <c r="M58" s="2"/>
      <c r="N58" s="2"/>
      <c r="O58" s="2"/>
      <c r="P58" s="2"/>
      <c r="Q58" s="2"/>
      <c r="R58" s="2"/>
      <c r="S58" s="2"/>
      <c r="T58" s="2"/>
      <c r="U58" s="2"/>
      <c r="V58" s="2"/>
      <c r="W58" s="2"/>
      <c r="X58" s="2"/>
      <c r="Y58" s="2"/>
      <c r="Z58" s="2"/>
      <c r="AA58" s="2"/>
    </row>
    <row r="59" spans="1:27" ht="15.75" customHeight="1">
      <c r="A59" s="2"/>
      <c r="B59" s="94"/>
      <c r="C59" s="2"/>
      <c r="D59" s="103"/>
      <c r="E59" s="103"/>
      <c r="F59" s="2"/>
      <c r="G59" s="2"/>
      <c r="H59" s="2"/>
      <c r="I59" s="2"/>
      <c r="J59" s="2"/>
      <c r="K59" s="2"/>
      <c r="L59" s="2"/>
      <c r="M59" s="2"/>
      <c r="N59" s="2"/>
      <c r="O59" s="2"/>
      <c r="P59" s="2"/>
      <c r="Q59" s="2"/>
      <c r="R59" s="2"/>
      <c r="S59" s="2"/>
      <c r="T59" s="2"/>
      <c r="U59" s="2"/>
      <c r="V59" s="2"/>
      <c r="W59" s="2"/>
      <c r="X59" s="2"/>
      <c r="Y59" s="2"/>
      <c r="Z59" s="2"/>
      <c r="AA59" s="2"/>
    </row>
    <row r="60" spans="1:27" ht="15.75" customHeight="1">
      <c r="A60" s="2"/>
      <c r="B60" s="94"/>
      <c r="C60" s="2"/>
      <c r="D60" s="103"/>
      <c r="E60" s="103"/>
      <c r="F60" s="2"/>
      <c r="G60" s="2"/>
      <c r="H60" s="2"/>
      <c r="I60" s="2"/>
      <c r="J60" s="2"/>
      <c r="K60" s="2"/>
      <c r="L60" s="2"/>
      <c r="M60" s="2"/>
      <c r="N60" s="2"/>
      <c r="O60" s="2"/>
      <c r="P60" s="2"/>
      <c r="Q60" s="2"/>
      <c r="R60" s="2"/>
      <c r="S60" s="2"/>
      <c r="T60" s="2"/>
      <c r="U60" s="2"/>
      <c r="V60" s="2"/>
      <c r="W60" s="2"/>
      <c r="X60" s="2"/>
      <c r="Y60" s="2"/>
      <c r="Z60" s="2"/>
      <c r="AA60" s="2"/>
    </row>
    <row r="61" spans="1:27" ht="15.75" customHeight="1">
      <c r="A61" s="2"/>
      <c r="B61" s="94"/>
      <c r="C61" s="2"/>
      <c r="D61" s="103"/>
      <c r="E61" s="103"/>
      <c r="F61" s="2"/>
      <c r="G61" s="2"/>
      <c r="H61" s="2"/>
      <c r="I61" s="2"/>
      <c r="J61" s="2"/>
      <c r="K61" s="2"/>
      <c r="L61" s="2"/>
      <c r="M61" s="2"/>
      <c r="N61" s="2"/>
      <c r="O61" s="2"/>
      <c r="P61" s="2"/>
      <c r="Q61" s="2"/>
      <c r="R61" s="2"/>
      <c r="S61" s="2"/>
      <c r="T61" s="2"/>
      <c r="U61" s="2"/>
      <c r="V61" s="2"/>
      <c r="W61" s="2"/>
      <c r="X61" s="2"/>
      <c r="Y61" s="2"/>
      <c r="Z61" s="2"/>
      <c r="AA61" s="2"/>
    </row>
    <row r="62" spans="1:27" ht="15.75" customHeight="1">
      <c r="A62" s="2"/>
      <c r="B62" s="94"/>
      <c r="C62" s="2"/>
      <c r="D62" s="103"/>
      <c r="E62" s="103"/>
      <c r="F62" s="2"/>
      <c r="G62" s="2"/>
      <c r="H62" s="2"/>
      <c r="I62" s="2"/>
      <c r="J62" s="2"/>
      <c r="K62" s="2"/>
      <c r="L62" s="2"/>
      <c r="M62" s="2"/>
      <c r="N62" s="2"/>
      <c r="O62" s="2"/>
      <c r="P62" s="2"/>
      <c r="Q62" s="2"/>
      <c r="R62" s="2"/>
      <c r="S62" s="2"/>
      <c r="T62" s="2"/>
      <c r="U62" s="2"/>
      <c r="V62" s="2"/>
      <c r="W62" s="2"/>
      <c r="X62" s="2"/>
      <c r="Y62" s="2"/>
      <c r="Z62" s="2"/>
      <c r="AA62" s="2"/>
    </row>
    <row r="63" spans="1:27" ht="15.75" customHeight="1">
      <c r="A63" s="2"/>
      <c r="B63" s="94"/>
      <c r="C63" s="2"/>
      <c r="D63" s="103"/>
      <c r="E63" s="103"/>
      <c r="F63" s="2"/>
      <c r="G63" s="2"/>
      <c r="H63" s="2"/>
      <c r="I63" s="2"/>
      <c r="J63" s="2"/>
      <c r="K63" s="2"/>
      <c r="L63" s="2"/>
      <c r="M63" s="2"/>
      <c r="N63" s="2"/>
      <c r="O63" s="2"/>
      <c r="P63" s="2"/>
      <c r="Q63" s="2"/>
      <c r="R63" s="2"/>
      <c r="S63" s="2"/>
      <c r="T63" s="2"/>
      <c r="U63" s="2"/>
      <c r="V63" s="2"/>
      <c r="W63" s="2"/>
      <c r="X63" s="2"/>
      <c r="Y63" s="2"/>
      <c r="Z63" s="2"/>
      <c r="AA63" s="2"/>
    </row>
    <row r="64" spans="1:27" ht="15.75" customHeight="1">
      <c r="A64" s="2"/>
      <c r="B64" s="94"/>
      <c r="C64" s="2"/>
      <c r="D64" s="103"/>
      <c r="E64" s="103"/>
      <c r="F64" s="2"/>
      <c r="G64" s="2"/>
      <c r="H64" s="2"/>
      <c r="I64" s="2"/>
      <c r="J64" s="2"/>
      <c r="K64" s="2"/>
      <c r="L64" s="2"/>
      <c r="M64" s="2"/>
      <c r="N64" s="2"/>
      <c r="O64" s="2"/>
      <c r="P64" s="2"/>
      <c r="Q64" s="2"/>
      <c r="R64" s="2"/>
      <c r="S64" s="2"/>
      <c r="T64" s="2"/>
      <c r="U64" s="2"/>
      <c r="V64" s="2"/>
      <c r="W64" s="2"/>
      <c r="X64" s="2"/>
      <c r="Y64" s="2"/>
      <c r="Z64" s="2"/>
      <c r="AA64" s="2"/>
    </row>
    <row r="65" spans="1:27" ht="15.75" customHeight="1">
      <c r="A65" s="2"/>
      <c r="B65" s="94"/>
      <c r="C65" s="2"/>
      <c r="D65" s="103"/>
      <c r="E65" s="103"/>
      <c r="F65" s="2"/>
      <c r="G65" s="2"/>
      <c r="H65" s="2"/>
      <c r="I65" s="2"/>
      <c r="J65" s="2"/>
      <c r="K65" s="2"/>
      <c r="L65" s="2"/>
      <c r="M65" s="2"/>
      <c r="N65" s="2"/>
      <c r="O65" s="2"/>
      <c r="P65" s="2"/>
      <c r="Q65" s="2"/>
      <c r="R65" s="2"/>
      <c r="S65" s="2"/>
      <c r="T65" s="2"/>
      <c r="U65" s="2"/>
      <c r="V65" s="2"/>
      <c r="W65" s="2"/>
      <c r="X65" s="2"/>
      <c r="Y65" s="2"/>
      <c r="Z65" s="2"/>
      <c r="AA65" s="2"/>
    </row>
    <row r="66" spans="1:27" ht="15.75" customHeight="1">
      <c r="A66" s="2"/>
      <c r="B66" s="94"/>
      <c r="C66" s="2"/>
      <c r="D66" s="103"/>
      <c r="E66" s="103"/>
      <c r="F66" s="2"/>
      <c r="G66" s="2"/>
      <c r="H66" s="2"/>
      <c r="I66" s="2"/>
      <c r="J66" s="2"/>
      <c r="K66" s="2"/>
      <c r="L66" s="2"/>
      <c r="M66" s="2"/>
      <c r="N66" s="2"/>
      <c r="O66" s="2"/>
      <c r="P66" s="2"/>
      <c r="Q66" s="2"/>
      <c r="R66" s="2"/>
      <c r="S66" s="2"/>
      <c r="T66" s="2"/>
      <c r="U66" s="2"/>
      <c r="V66" s="2"/>
      <c r="W66" s="2"/>
      <c r="X66" s="2"/>
      <c r="Y66" s="2"/>
      <c r="Z66" s="2"/>
      <c r="AA66" s="2"/>
    </row>
    <row r="67" spans="1:27" ht="15.75" customHeight="1">
      <c r="A67" s="2"/>
      <c r="B67" s="94"/>
      <c r="C67" s="2"/>
      <c r="D67" s="103"/>
      <c r="E67" s="103"/>
      <c r="F67" s="2"/>
      <c r="G67" s="2"/>
      <c r="H67" s="2"/>
      <c r="I67" s="2"/>
      <c r="J67" s="2"/>
      <c r="K67" s="2"/>
      <c r="L67" s="2"/>
      <c r="M67" s="2"/>
      <c r="N67" s="2"/>
      <c r="O67" s="2"/>
      <c r="P67" s="2"/>
      <c r="Q67" s="2"/>
      <c r="R67" s="2"/>
      <c r="S67" s="2"/>
      <c r="T67" s="2"/>
      <c r="U67" s="2"/>
      <c r="V67" s="2"/>
      <c r="W67" s="2"/>
      <c r="X67" s="2"/>
      <c r="Y67" s="2"/>
      <c r="Z67" s="2"/>
      <c r="AA67" s="2"/>
    </row>
    <row r="68" spans="1:27" ht="15.75" customHeight="1">
      <c r="A68" s="2"/>
      <c r="B68" s="94"/>
      <c r="C68" s="2"/>
      <c r="D68" s="103"/>
      <c r="E68" s="103"/>
      <c r="F68" s="2"/>
      <c r="G68" s="2"/>
      <c r="H68" s="2"/>
      <c r="I68" s="2"/>
      <c r="J68" s="2"/>
      <c r="K68" s="2"/>
      <c r="L68" s="2"/>
      <c r="M68" s="2"/>
      <c r="N68" s="2"/>
      <c r="O68" s="2"/>
      <c r="P68" s="2"/>
      <c r="Q68" s="2"/>
      <c r="R68" s="2"/>
      <c r="S68" s="2"/>
      <c r="T68" s="2"/>
      <c r="U68" s="2"/>
      <c r="V68" s="2"/>
      <c r="W68" s="2"/>
      <c r="X68" s="2"/>
      <c r="Y68" s="2"/>
      <c r="Z68" s="2"/>
      <c r="AA68" s="2"/>
    </row>
    <row r="69" spans="1:27" ht="15.75" customHeight="1">
      <c r="A69" s="2"/>
      <c r="B69" s="94"/>
      <c r="C69" s="2"/>
      <c r="D69" s="103"/>
      <c r="E69" s="103"/>
      <c r="F69" s="2"/>
      <c r="G69" s="2"/>
      <c r="H69" s="2"/>
      <c r="I69" s="2"/>
      <c r="J69" s="2"/>
      <c r="K69" s="2"/>
      <c r="L69" s="2"/>
      <c r="M69" s="2"/>
      <c r="N69" s="2"/>
      <c r="O69" s="2"/>
      <c r="P69" s="2"/>
      <c r="Q69" s="2"/>
      <c r="R69" s="2"/>
      <c r="S69" s="2"/>
      <c r="T69" s="2"/>
      <c r="U69" s="2"/>
      <c r="V69" s="2"/>
      <c r="W69" s="2"/>
      <c r="X69" s="2"/>
      <c r="Y69" s="2"/>
      <c r="Z69" s="2"/>
      <c r="AA69" s="2"/>
    </row>
    <row r="70" spans="1:27" ht="15.75" customHeight="1">
      <c r="A70" s="2"/>
      <c r="B70" s="94"/>
      <c r="C70" s="2"/>
      <c r="D70" s="103"/>
      <c r="E70" s="103"/>
      <c r="F70" s="2"/>
      <c r="G70" s="2"/>
      <c r="H70" s="2"/>
      <c r="I70" s="2"/>
      <c r="J70" s="2"/>
      <c r="K70" s="2"/>
      <c r="L70" s="2"/>
      <c r="M70" s="2"/>
      <c r="N70" s="2"/>
      <c r="O70" s="2"/>
      <c r="P70" s="2"/>
      <c r="Q70" s="2"/>
      <c r="R70" s="2"/>
      <c r="S70" s="2"/>
      <c r="T70" s="2"/>
      <c r="U70" s="2"/>
      <c r="V70" s="2"/>
      <c r="W70" s="2"/>
      <c r="X70" s="2"/>
      <c r="Y70" s="2"/>
      <c r="Z70" s="2"/>
      <c r="AA70" s="2"/>
    </row>
    <row r="71" spans="1:27" ht="15.75" customHeight="1">
      <c r="A71" s="2"/>
      <c r="B71" s="94"/>
      <c r="C71" s="2"/>
      <c r="D71" s="103"/>
      <c r="E71" s="103"/>
      <c r="F71" s="2"/>
      <c r="G71" s="2"/>
      <c r="H71" s="2"/>
      <c r="I71" s="2"/>
      <c r="J71" s="2"/>
      <c r="K71" s="2"/>
      <c r="L71" s="2"/>
      <c r="M71" s="2"/>
      <c r="N71" s="2"/>
      <c r="O71" s="2"/>
      <c r="P71" s="2"/>
      <c r="Q71" s="2"/>
      <c r="R71" s="2"/>
      <c r="S71" s="2"/>
      <c r="T71" s="2"/>
      <c r="U71" s="2"/>
      <c r="V71" s="2"/>
      <c r="W71" s="2"/>
      <c r="X71" s="2"/>
      <c r="Y71" s="2"/>
      <c r="Z71" s="2"/>
      <c r="AA71" s="2"/>
    </row>
    <row r="72" spans="1:27" ht="15.75" customHeight="1">
      <c r="A72" s="2"/>
      <c r="B72" s="94"/>
      <c r="C72" s="2"/>
      <c r="D72" s="103"/>
      <c r="E72" s="103"/>
      <c r="F72" s="2"/>
      <c r="G72" s="2"/>
      <c r="H72" s="2"/>
      <c r="I72" s="2"/>
      <c r="J72" s="2"/>
      <c r="K72" s="2"/>
      <c r="L72" s="2"/>
      <c r="M72" s="2"/>
      <c r="N72" s="2"/>
      <c r="O72" s="2"/>
      <c r="P72" s="2"/>
      <c r="Q72" s="2"/>
      <c r="R72" s="2"/>
      <c r="S72" s="2"/>
      <c r="T72" s="2"/>
      <c r="U72" s="2"/>
      <c r="V72" s="2"/>
      <c r="W72" s="2"/>
      <c r="X72" s="2"/>
      <c r="Y72" s="2"/>
      <c r="Z72" s="2"/>
      <c r="AA72" s="2"/>
    </row>
    <row r="73" spans="1:27" ht="15.75" customHeight="1">
      <c r="A73" s="2"/>
      <c r="B73" s="94"/>
      <c r="C73" s="2"/>
      <c r="D73" s="103"/>
      <c r="E73" s="103"/>
      <c r="F73" s="2"/>
      <c r="G73" s="2"/>
      <c r="H73" s="2"/>
      <c r="I73" s="2"/>
      <c r="J73" s="2"/>
      <c r="K73" s="2"/>
      <c r="L73" s="2"/>
      <c r="M73" s="2"/>
      <c r="N73" s="2"/>
      <c r="O73" s="2"/>
      <c r="P73" s="2"/>
      <c r="Q73" s="2"/>
      <c r="R73" s="2"/>
      <c r="S73" s="2"/>
      <c r="T73" s="2"/>
      <c r="U73" s="2"/>
      <c r="V73" s="2"/>
      <c r="W73" s="2"/>
      <c r="X73" s="2"/>
      <c r="Y73" s="2"/>
      <c r="Z73" s="2"/>
      <c r="AA73" s="2"/>
    </row>
    <row r="74" spans="1:27" ht="15.75" customHeight="1">
      <c r="A74" s="2"/>
      <c r="B74" s="94"/>
      <c r="C74" s="2"/>
      <c r="D74" s="103"/>
      <c r="E74" s="103"/>
      <c r="F74" s="2"/>
      <c r="G74" s="2"/>
      <c r="H74" s="2"/>
      <c r="I74" s="2"/>
      <c r="J74" s="2"/>
      <c r="K74" s="2"/>
      <c r="L74" s="2"/>
      <c r="M74" s="2"/>
      <c r="N74" s="2"/>
      <c r="O74" s="2"/>
      <c r="P74" s="2"/>
      <c r="Q74" s="2"/>
      <c r="R74" s="2"/>
      <c r="S74" s="2"/>
      <c r="T74" s="2"/>
      <c r="U74" s="2"/>
      <c r="V74" s="2"/>
      <c r="W74" s="2"/>
      <c r="X74" s="2"/>
      <c r="Y74" s="2"/>
      <c r="Z74" s="2"/>
      <c r="AA74" s="2"/>
    </row>
    <row r="75" spans="1:27" ht="15.75" customHeight="1">
      <c r="A75" s="2"/>
      <c r="B75" s="94"/>
      <c r="C75" s="2"/>
      <c r="D75" s="103"/>
      <c r="E75" s="103"/>
      <c r="F75" s="2"/>
      <c r="G75" s="2"/>
      <c r="H75" s="2"/>
      <c r="I75" s="2"/>
      <c r="J75" s="2"/>
      <c r="K75" s="2"/>
      <c r="L75" s="2"/>
      <c r="M75" s="2"/>
      <c r="N75" s="2"/>
      <c r="O75" s="2"/>
      <c r="P75" s="2"/>
      <c r="Q75" s="2"/>
      <c r="R75" s="2"/>
      <c r="S75" s="2"/>
      <c r="T75" s="2"/>
      <c r="U75" s="2"/>
      <c r="V75" s="2"/>
      <c r="W75" s="2"/>
      <c r="X75" s="2"/>
      <c r="Y75" s="2"/>
      <c r="Z75" s="2"/>
      <c r="AA75" s="2"/>
    </row>
    <row r="76" spans="1:27" ht="15.75" customHeight="1">
      <c r="A76" s="2"/>
      <c r="B76" s="94"/>
      <c r="C76" s="2"/>
      <c r="D76" s="103"/>
      <c r="E76" s="103"/>
      <c r="F76" s="2"/>
      <c r="G76" s="2"/>
      <c r="H76" s="2"/>
      <c r="I76" s="2"/>
      <c r="J76" s="2"/>
      <c r="K76" s="2"/>
      <c r="L76" s="2"/>
      <c r="M76" s="2"/>
      <c r="N76" s="2"/>
      <c r="O76" s="2"/>
      <c r="P76" s="2"/>
      <c r="Q76" s="2"/>
      <c r="R76" s="2"/>
      <c r="S76" s="2"/>
      <c r="T76" s="2"/>
      <c r="U76" s="2"/>
      <c r="V76" s="2"/>
      <c r="W76" s="2"/>
      <c r="X76" s="2"/>
      <c r="Y76" s="2"/>
      <c r="Z76" s="2"/>
      <c r="AA76" s="2"/>
    </row>
    <row r="77" spans="1:27" ht="15.75" customHeight="1">
      <c r="A77" s="2"/>
      <c r="B77" s="94"/>
      <c r="C77" s="2"/>
      <c r="D77" s="103"/>
      <c r="E77" s="103"/>
      <c r="F77" s="2"/>
      <c r="G77" s="2"/>
      <c r="H77" s="2"/>
      <c r="I77" s="2"/>
      <c r="J77" s="2"/>
      <c r="K77" s="2"/>
      <c r="L77" s="2"/>
      <c r="M77" s="2"/>
      <c r="N77" s="2"/>
      <c r="O77" s="2"/>
      <c r="P77" s="2"/>
      <c r="Q77" s="2"/>
      <c r="R77" s="2"/>
      <c r="S77" s="2"/>
      <c r="T77" s="2"/>
      <c r="U77" s="2"/>
      <c r="V77" s="2"/>
      <c r="W77" s="2"/>
      <c r="X77" s="2"/>
      <c r="Y77" s="2"/>
      <c r="Z77" s="2"/>
      <c r="AA77" s="2"/>
    </row>
    <row r="78" spans="1:27" ht="15.75" customHeight="1">
      <c r="A78" s="2"/>
      <c r="B78" s="94"/>
      <c r="C78" s="2"/>
      <c r="D78" s="103"/>
      <c r="E78" s="103"/>
      <c r="F78" s="2"/>
      <c r="G78" s="2"/>
      <c r="H78" s="2"/>
      <c r="I78" s="2"/>
      <c r="J78" s="2"/>
      <c r="K78" s="2"/>
      <c r="L78" s="2"/>
      <c r="M78" s="2"/>
      <c r="N78" s="2"/>
      <c r="O78" s="2"/>
      <c r="P78" s="2"/>
      <c r="Q78" s="2"/>
      <c r="R78" s="2"/>
      <c r="S78" s="2"/>
      <c r="T78" s="2"/>
      <c r="U78" s="2"/>
      <c r="V78" s="2"/>
      <c r="W78" s="2"/>
      <c r="X78" s="2"/>
      <c r="Y78" s="2"/>
      <c r="Z78" s="2"/>
      <c r="AA78" s="2"/>
    </row>
    <row r="79" spans="1:27" ht="15.75" customHeight="1">
      <c r="A79" s="2"/>
      <c r="B79" s="94"/>
      <c r="C79" s="2"/>
      <c r="D79" s="103"/>
      <c r="E79" s="103"/>
      <c r="F79" s="2"/>
      <c r="G79" s="2"/>
      <c r="H79" s="2"/>
      <c r="I79" s="2"/>
      <c r="J79" s="2"/>
      <c r="K79" s="2"/>
      <c r="L79" s="2"/>
      <c r="M79" s="2"/>
      <c r="N79" s="2"/>
      <c r="O79" s="2"/>
      <c r="P79" s="2"/>
      <c r="Q79" s="2"/>
      <c r="R79" s="2"/>
      <c r="S79" s="2"/>
      <c r="T79" s="2"/>
      <c r="U79" s="2"/>
      <c r="V79" s="2"/>
      <c r="W79" s="2"/>
      <c r="X79" s="2"/>
      <c r="Y79" s="2"/>
      <c r="Z79" s="2"/>
      <c r="AA79" s="2"/>
    </row>
    <row r="80" spans="1:27" ht="15.75" customHeight="1">
      <c r="A80" s="2"/>
      <c r="B80" s="94"/>
      <c r="C80" s="2"/>
      <c r="D80" s="103"/>
      <c r="E80" s="103"/>
      <c r="F80" s="2"/>
      <c r="G80" s="2"/>
      <c r="H80" s="2"/>
      <c r="I80" s="2"/>
      <c r="J80" s="2"/>
      <c r="K80" s="2"/>
      <c r="L80" s="2"/>
      <c r="M80" s="2"/>
      <c r="N80" s="2"/>
      <c r="O80" s="2"/>
      <c r="P80" s="2"/>
      <c r="Q80" s="2"/>
      <c r="R80" s="2"/>
      <c r="S80" s="2"/>
      <c r="T80" s="2"/>
      <c r="U80" s="2"/>
      <c r="V80" s="2"/>
      <c r="W80" s="2"/>
      <c r="X80" s="2"/>
      <c r="Y80" s="2"/>
      <c r="Z80" s="2"/>
      <c r="AA80" s="2"/>
    </row>
    <row r="81" spans="1:27" ht="15.75" customHeight="1">
      <c r="A81" s="2"/>
      <c r="B81" s="94"/>
      <c r="C81" s="2"/>
      <c r="D81" s="103"/>
      <c r="E81" s="103"/>
      <c r="F81" s="2"/>
      <c r="G81" s="2"/>
      <c r="H81" s="2"/>
      <c r="I81" s="2"/>
      <c r="J81" s="2"/>
      <c r="K81" s="2"/>
      <c r="L81" s="2"/>
      <c r="M81" s="2"/>
      <c r="N81" s="2"/>
      <c r="O81" s="2"/>
      <c r="P81" s="2"/>
      <c r="Q81" s="2"/>
      <c r="R81" s="2"/>
      <c r="S81" s="2"/>
      <c r="T81" s="2"/>
      <c r="U81" s="2"/>
      <c r="V81" s="2"/>
      <c r="W81" s="2"/>
      <c r="X81" s="2"/>
      <c r="Y81" s="2"/>
      <c r="Z81" s="2"/>
      <c r="AA81" s="2"/>
    </row>
    <row r="82" spans="1:27" ht="15.75" customHeight="1">
      <c r="A82" s="2"/>
      <c r="B82" s="94"/>
      <c r="C82" s="2"/>
      <c r="D82" s="103"/>
      <c r="E82" s="103"/>
      <c r="F82" s="2"/>
      <c r="G82" s="2"/>
      <c r="H82" s="2"/>
      <c r="I82" s="2"/>
      <c r="J82" s="2"/>
      <c r="K82" s="2"/>
      <c r="L82" s="2"/>
      <c r="M82" s="2"/>
      <c r="N82" s="2"/>
      <c r="O82" s="2"/>
      <c r="P82" s="2"/>
      <c r="Q82" s="2"/>
      <c r="R82" s="2"/>
      <c r="S82" s="2"/>
      <c r="T82" s="2"/>
      <c r="U82" s="2"/>
      <c r="V82" s="2"/>
      <c r="W82" s="2"/>
      <c r="X82" s="2"/>
      <c r="Y82" s="2"/>
      <c r="Z82" s="2"/>
      <c r="AA82" s="2"/>
    </row>
    <row r="83" spans="1:27" ht="15.75" customHeight="1">
      <c r="A83" s="2"/>
      <c r="B83" s="94"/>
      <c r="C83" s="2"/>
      <c r="D83" s="103"/>
      <c r="E83" s="103"/>
      <c r="F83" s="2"/>
      <c r="G83" s="2"/>
      <c r="H83" s="2"/>
      <c r="I83" s="2"/>
      <c r="J83" s="2"/>
      <c r="K83" s="2"/>
      <c r="L83" s="2"/>
      <c r="M83" s="2"/>
      <c r="N83" s="2"/>
      <c r="O83" s="2"/>
      <c r="P83" s="2"/>
      <c r="Q83" s="2"/>
      <c r="R83" s="2"/>
      <c r="S83" s="2"/>
      <c r="T83" s="2"/>
      <c r="U83" s="2"/>
      <c r="V83" s="2"/>
      <c r="W83" s="2"/>
      <c r="X83" s="2"/>
      <c r="Y83" s="2"/>
      <c r="Z83" s="2"/>
      <c r="AA83" s="2"/>
    </row>
    <row r="84" spans="1:27" ht="15.75" customHeight="1">
      <c r="A84" s="2"/>
      <c r="B84" s="94"/>
      <c r="C84" s="2"/>
      <c r="D84" s="103"/>
      <c r="E84" s="103"/>
      <c r="F84" s="2"/>
      <c r="G84" s="2"/>
      <c r="H84" s="2"/>
      <c r="I84" s="2"/>
      <c r="J84" s="2"/>
      <c r="K84" s="2"/>
      <c r="L84" s="2"/>
      <c r="M84" s="2"/>
      <c r="N84" s="2"/>
      <c r="O84" s="2"/>
      <c r="P84" s="2"/>
      <c r="Q84" s="2"/>
      <c r="R84" s="2"/>
      <c r="S84" s="2"/>
      <c r="T84" s="2"/>
      <c r="U84" s="2"/>
      <c r="V84" s="2"/>
      <c r="W84" s="2"/>
      <c r="X84" s="2"/>
      <c r="Y84" s="2"/>
      <c r="Z84" s="2"/>
      <c r="AA84" s="2"/>
    </row>
    <row r="85" spans="1:27" ht="15.75" customHeight="1">
      <c r="A85" s="2"/>
      <c r="B85" s="94"/>
      <c r="C85" s="2"/>
      <c r="D85" s="103"/>
      <c r="E85" s="103"/>
      <c r="F85" s="2"/>
      <c r="G85" s="2"/>
      <c r="H85" s="2"/>
      <c r="I85" s="2"/>
      <c r="J85" s="2"/>
      <c r="K85" s="2"/>
      <c r="L85" s="2"/>
      <c r="M85" s="2"/>
      <c r="N85" s="2"/>
      <c r="O85" s="2"/>
      <c r="P85" s="2"/>
      <c r="Q85" s="2"/>
      <c r="R85" s="2"/>
      <c r="S85" s="2"/>
      <c r="T85" s="2"/>
      <c r="U85" s="2"/>
      <c r="V85" s="2"/>
      <c r="W85" s="2"/>
      <c r="X85" s="2"/>
      <c r="Y85" s="2"/>
      <c r="Z85" s="2"/>
      <c r="AA85" s="2"/>
    </row>
    <row r="86" spans="1:27" ht="15.75" customHeight="1">
      <c r="A86" s="2"/>
      <c r="B86" s="94"/>
      <c r="C86" s="2"/>
      <c r="D86" s="103"/>
      <c r="E86" s="103"/>
      <c r="F86" s="2"/>
      <c r="G86" s="2"/>
      <c r="H86" s="2"/>
      <c r="I86" s="2"/>
      <c r="J86" s="2"/>
      <c r="K86" s="2"/>
      <c r="L86" s="2"/>
      <c r="M86" s="2"/>
      <c r="N86" s="2"/>
      <c r="O86" s="2"/>
      <c r="P86" s="2"/>
      <c r="Q86" s="2"/>
      <c r="R86" s="2"/>
      <c r="S86" s="2"/>
      <c r="T86" s="2"/>
      <c r="U86" s="2"/>
      <c r="V86" s="2"/>
      <c r="W86" s="2"/>
      <c r="X86" s="2"/>
      <c r="Y86" s="2"/>
      <c r="Z86" s="2"/>
      <c r="AA86" s="2"/>
    </row>
    <row r="87" spans="1:27" ht="15.75" customHeight="1">
      <c r="A87" s="2"/>
      <c r="B87" s="94"/>
      <c r="C87" s="2"/>
      <c r="D87" s="103"/>
      <c r="E87" s="103"/>
      <c r="F87" s="2"/>
      <c r="G87" s="2"/>
      <c r="H87" s="2"/>
      <c r="I87" s="2"/>
      <c r="J87" s="2"/>
      <c r="K87" s="2"/>
      <c r="L87" s="2"/>
      <c r="M87" s="2"/>
      <c r="N87" s="2"/>
      <c r="O87" s="2"/>
      <c r="P87" s="2"/>
      <c r="Q87" s="2"/>
      <c r="R87" s="2"/>
      <c r="S87" s="2"/>
      <c r="T87" s="2"/>
      <c r="U87" s="2"/>
      <c r="V87" s="2"/>
      <c r="W87" s="2"/>
      <c r="X87" s="2"/>
      <c r="Y87" s="2"/>
      <c r="Z87" s="2"/>
      <c r="AA87" s="2"/>
    </row>
    <row r="88" spans="1:27" ht="15.75" customHeight="1">
      <c r="A88" s="2"/>
      <c r="B88" s="94"/>
      <c r="C88" s="2"/>
      <c r="D88" s="103"/>
      <c r="E88" s="103"/>
      <c r="F88" s="2"/>
      <c r="G88" s="2"/>
      <c r="H88" s="2"/>
      <c r="I88" s="2"/>
      <c r="J88" s="2"/>
      <c r="K88" s="2"/>
      <c r="L88" s="2"/>
      <c r="M88" s="2"/>
      <c r="N88" s="2"/>
      <c r="O88" s="2"/>
      <c r="P88" s="2"/>
      <c r="Q88" s="2"/>
      <c r="R88" s="2"/>
      <c r="S88" s="2"/>
      <c r="T88" s="2"/>
      <c r="U88" s="2"/>
      <c r="V88" s="2"/>
      <c r="W88" s="2"/>
      <c r="X88" s="2"/>
      <c r="Y88" s="2"/>
      <c r="Z88" s="2"/>
      <c r="AA88" s="2"/>
    </row>
    <row r="89" spans="1:27" ht="15.75" customHeight="1">
      <c r="A89" s="2"/>
      <c r="B89" s="94"/>
      <c r="C89" s="2"/>
      <c r="D89" s="103"/>
      <c r="E89" s="103"/>
      <c r="F89" s="2"/>
      <c r="G89" s="2"/>
      <c r="H89" s="2"/>
      <c r="I89" s="2"/>
      <c r="J89" s="2"/>
      <c r="K89" s="2"/>
      <c r="L89" s="2"/>
      <c r="M89" s="2"/>
      <c r="N89" s="2"/>
      <c r="O89" s="2"/>
      <c r="P89" s="2"/>
      <c r="Q89" s="2"/>
      <c r="R89" s="2"/>
      <c r="S89" s="2"/>
      <c r="T89" s="2"/>
      <c r="U89" s="2"/>
      <c r="V89" s="2"/>
      <c r="W89" s="2"/>
      <c r="X89" s="2"/>
      <c r="Y89" s="2"/>
      <c r="Z89" s="2"/>
      <c r="AA89" s="2"/>
    </row>
    <row r="90" spans="1:27" ht="15.75" customHeight="1">
      <c r="A90" s="2"/>
      <c r="B90" s="94"/>
      <c r="C90" s="2"/>
      <c r="D90" s="103"/>
      <c r="E90" s="103"/>
      <c r="F90" s="2"/>
      <c r="G90" s="2"/>
      <c r="H90" s="2"/>
      <c r="I90" s="2"/>
      <c r="J90" s="2"/>
      <c r="K90" s="2"/>
      <c r="L90" s="2"/>
      <c r="M90" s="2"/>
      <c r="N90" s="2"/>
      <c r="O90" s="2"/>
      <c r="P90" s="2"/>
      <c r="Q90" s="2"/>
      <c r="R90" s="2"/>
      <c r="S90" s="2"/>
      <c r="T90" s="2"/>
      <c r="U90" s="2"/>
      <c r="V90" s="2"/>
      <c r="W90" s="2"/>
      <c r="X90" s="2"/>
      <c r="Y90" s="2"/>
      <c r="Z90" s="2"/>
      <c r="AA90" s="2"/>
    </row>
    <row r="91" spans="1:27" ht="15.75" customHeight="1">
      <c r="A91" s="2"/>
      <c r="B91" s="94"/>
      <c r="C91" s="2"/>
      <c r="D91" s="103"/>
      <c r="E91" s="103"/>
      <c r="F91" s="2"/>
      <c r="G91" s="2"/>
      <c r="H91" s="2"/>
      <c r="I91" s="2"/>
      <c r="J91" s="2"/>
      <c r="K91" s="2"/>
      <c r="L91" s="2"/>
      <c r="M91" s="2"/>
      <c r="N91" s="2"/>
      <c r="O91" s="2"/>
      <c r="P91" s="2"/>
      <c r="Q91" s="2"/>
      <c r="R91" s="2"/>
      <c r="S91" s="2"/>
      <c r="T91" s="2"/>
      <c r="U91" s="2"/>
      <c r="V91" s="2"/>
      <c r="W91" s="2"/>
      <c r="X91" s="2"/>
      <c r="Y91" s="2"/>
      <c r="Z91" s="2"/>
      <c r="AA91" s="2"/>
    </row>
    <row r="92" spans="1:27" ht="15.75" customHeight="1">
      <c r="A92" s="2"/>
      <c r="B92" s="94"/>
      <c r="C92" s="2"/>
      <c r="D92" s="103"/>
      <c r="E92" s="103"/>
      <c r="F92" s="2"/>
      <c r="G92" s="2"/>
      <c r="H92" s="2"/>
      <c r="I92" s="2"/>
      <c r="J92" s="2"/>
      <c r="K92" s="2"/>
      <c r="L92" s="2"/>
      <c r="M92" s="2"/>
      <c r="N92" s="2"/>
      <c r="O92" s="2"/>
      <c r="P92" s="2"/>
      <c r="Q92" s="2"/>
      <c r="R92" s="2"/>
      <c r="S92" s="2"/>
      <c r="T92" s="2"/>
      <c r="U92" s="2"/>
      <c r="V92" s="2"/>
      <c r="W92" s="2"/>
      <c r="X92" s="2"/>
      <c r="Y92" s="2"/>
      <c r="Z92" s="2"/>
      <c r="AA92" s="2"/>
    </row>
    <row r="93" spans="1:27" ht="15.75" customHeight="1">
      <c r="A93" s="2"/>
      <c r="B93" s="94"/>
      <c r="C93" s="2"/>
      <c r="D93" s="103"/>
      <c r="E93" s="103"/>
      <c r="F93" s="2"/>
      <c r="G93" s="2"/>
      <c r="H93" s="2"/>
      <c r="I93" s="2"/>
      <c r="J93" s="2"/>
      <c r="K93" s="2"/>
      <c r="L93" s="2"/>
      <c r="M93" s="2"/>
      <c r="N93" s="2"/>
      <c r="O93" s="2"/>
      <c r="P93" s="2"/>
      <c r="Q93" s="2"/>
      <c r="R93" s="2"/>
      <c r="S93" s="2"/>
      <c r="T93" s="2"/>
      <c r="U93" s="2"/>
      <c r="V93" s="2"/>
      <c r="W93" s="2"/>
      <c r="X93" s="2"/>
      <c r="Y93" s="2"/>
      <c r="Z93" s="2"/>
      <c r="AA93" s="2"/>
    </row>
    <row r="94" spans="1:27" ht="15.75" customHeight="1">
      <c r="A94" s="2"/>
      <c r="B94" s="94"/>
      <c r="C94" s="2"/>
      <c r="D94" s="103"/>
      <c r="E94" s="103"/>
      <c r="F94" s="2"/>
      <c r="G94" s="2"/>
      <c r="H94" s="2"/>
      <c r="I94" s="2"/>
      <c r="J94" s="2"/>
      <c r="K94" s="2"/>
      <c r="L94" s="2"/>
      <c r="M94" s="2"/>
      <c r="N94" s="2"/>
      <c r="O94" s="2"/>
      <c r="P94" s="2"/>
      <c r="Q94" s="2"/>
      <c r="R94" s="2"/>
      <c r="S94" s="2"/>
      <c r="T94" s="2"/>
      <c r="U94" s="2"/>
      <c r="V94" s="2"/>
      <c r="W94" s="2"/>
      <c r="X94" s="2"/>
      <c r="Y94" s="2"/>
      <c r="Z94" s="2"/>
      <c r="AA94" s="2"/>
    </row>
    <row r="95" spans="1:27" ht="15.75" customHeight="1">
      <c r="A95" s="2"/>
      <c r="B95" s="94"/>
      <c r="C95" s="2"/>
      <c r="D95" s="103"/>
      <c r="E95" s="103"/>
      <c r="F95" s="2"/>
      <c r="G95" s="2"/>
      <c r="H95" s="2"/>
      <c r="I95" s="2"/>
      <c r="J95" s="2"/>
      <c r="K95" s="2"/>
      <c r="L95" s="2"/>
      <c r="M95" s="2"/>
      <c r="N95" s="2"/>
      <c r="O95" s="2"/>
      <c r="P95" s="2"/>
      <c r="Q95" s="2"/>
      <c r="R95" s="2"/>
      <c r="S95" s="2"/>
      <c r="T95" s="2"/>
      <c r="U95" s="2"/>
      <c r="V95" s="2"/>
      <c r="W95" s="2"/>
      <c r="X95" s="2"/>
      <c r="Y95" s="2"/>
      <c r="Z95" s="2"/>
      <c r="AA95" s="2"/>
    </row>
    <row r="96" spans="1:27" ht="15.75" customHeight="1">
      <c r="A96" s="2"/>
      <c r="B96" s="94"/>
      <c r="C96" s="2"/>
      <c r="D96" s="103"/>
      <c r="E96" s="103"/>
      <c r="F96" s="2"/>
      <c r="G96" s="2"/>
      <c r="H96" s="2"/>
      <c r="I96" s="2"/>
      <c r="J96" s="2"/>
      <c r="K96" s="2"/>
      <c r="L96" s="2"/>
      <c r="M96" s="2"/>
      <c r="N96" s="2"/>
      <c r="O96" s="2"/>
      <c r="P96" s="2"/>
      <c r="Q96" s="2"/>
      <c r="R96" s="2"/>
      <c r="S96" s="2"/>
      <c r="T96" s="2"/>
      <c r="U96" s="2"/>
      <c r="V96" s="2"/>
      <c r="W96" s="2"/>
      <c r="X96" s="2"/>
      <c r="Y96" s="2"/>
      <c r="Z96" s="2"/>
      <c r="AA96" s="2"/>
    </row>
    <row r="97" spans="1:27" ht="15.75" customHeight="1">
      <c r="A97" s="2"/>
      <c r="B97" s="94"/>
      <c r="C97" s="2"/>
      <c r="D97" s="103"/>
      <c r="E97" s="103"/>
      <c r="F97" s="2"/>
      <c r="G97" s="2"/>
      <c r="H97" s="2"/>
      <c r="I97" s="2"/>
      <c r="J97" s="2"/>
      <c r="K97" s="2"/>
      <c r="L97" s="2"/>
      <c r="M97" s="2"/>
      <c r="N97" s="2"/>
      <c r="O97" s="2"/>
      <c r="P97" s="2"/>
      <c r="Q97" s="2"/>
      <c r="R97" s="2"/>
      <c r="S97" s="2"/>
      <c r="T97" s="2"/>
      <c r="U97" s="2"/>
      <c r="V97" s="2"/>
      <c r="W97" s="2"/>
      <c r="X97" s="2"/>
      <c r="Y97" s="2"/>
      <c r="Z97" s="2"/>
      <c r="AA97" s="2"/>
    </row>
    <row r="98" spans="1:27" ht="15.75" customHeight="1">
      <c r="A98" s="2"/>
      <c r="B98" s="94"/>
      <c r="C98" s="2"/>
      <c r="D98" s="103"/>
      <c r="E98" s="103"/>
      <c r="F98" s="2"/>
      <c r="G98" s="2"/>
      <c r="H98" s="2"/>
      <c r="I98" s="2"/>
      <c r="J98" s="2"/>
      <c r="K98" s="2"/>
      <c r="L98" s="2"/>
      <c r="M98" s="2"/>
      <c r="N98" s="2"/>
      <c r="O98" s="2"/>
      <c r="P98" s="2"/>
      <c r="Q98" s="2"/>
      <c r="R98" s="2"/>
      <c r="S98" s="2"/>
      <c r="T98" s="2"/>
      <c r="U98" s="2"/>
      <c r="V98" s="2"/>
      <c r="W98" s="2"/>
      <c r="X98" s="2"/>
      <c r="Y98" s="2"/>
      <c r="Z98" s="2"/>
      <c r="AA98" s="2"/>
    </row>
    <row r="99" spans="1:27" ht="15.75" customHeight="1">
      <c r="A99" s="2"/>
      <c r="B99" s="94"/>
      <c r="C99" s="2"/>
      <c r="D99" s="103"/>
      <c r="E99" s="103"/>
      <c r="F99" s="2"/>
      <c r="G99" s="2"/>
      <c r="H99" s="2"/>
      <c r="I99" s="2"/>
      <c r="J99" s="2"/>
      <c r="K99" s="2"/>
      <c r="L99" s="2"/>
      <c r="M99" s="2"/>
      <c r="N99" s="2"/>
      <c r="O99" s="2"/>
      <c r="P99" s="2"/>
      <c r="Q99" s="2"/>
      <c r="R99" s="2"/>
      <c r="S99" s="2"/>
      <c r="T99" s="2"/>
      <c r="U99" s="2"/>
      <c r="V99" s="2"/>
      <c r="W99" s="2"/>
      <c r="X99" s="2"/>
      <c r="Y99" s="2"/>
      <c r="Z99" s="2"/>
      <c r="AA99" s="2"/>
    </row>
    <row r="100" spans="1:27" ht="15.75" customHeight="1">
      <c r="A100" s="2"/>
      <c r="B100" s="94"/>
      <c r="C100" s="2"/>
      <c r="D100" s="103"/>
      <c r="E100" s="103"/>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c r="A101" s="2"/>
      <c r="B101" s="94"/>
      <c r="C101" s="2"/>
      <c r="D101" s="103"/>
      <c r="E101" s="103"/>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c r="A102" s="2"/>
      <c r="B102" s="94"/>
      <c r="C102" s="2"/>
      <c r="D102" s="103"/>
      <c r="E102" s="103"/>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c r="A103" s="2"/>
      <c r="B103" s="94"/>
      <c r="C103" s="2"/>
      <c r="D103" s="103"/>
      <c r="E103" s="103"/>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c r="A104" s="2"/>
      <c r="B104" s="94"/>
      <c r="C104" s="2"/>
      <c r="D104" s="103"/>
      <c r="E104" s="103"/>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c r="A105" s="2"/>
      <c r="B105" s="94"/>
      <c r="C105" s="2"/>
      <c r="D105" s="103"/>
      <c r="E105" s="103"/>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c r="A106" s="2"/>
      <c r="B106" s="94"/>
      <c r="C106" s="2"/>
      <c r="D106" s="103"/>
      <c r="E106" s="103"/>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c r="A107" s="2"/>
      <c r="B107" s="94"/>
      <c r="C107" s="2"/>
      <c r="D107" s="103"/>
      <c r="E107" s="103"/>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c r="A108" s="2"/>
      <c r="B108" s="94"/>
      <c r="C108" s="2"/>
      <c r="D108" s="103"/>
      <c r="E108" s="103"/>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c r="A109" s="2"/>
      <c r="B109" s="94"/>
      <c r="C109" s="2"/>
      <c r="D109" s="103"/>
      <c r="E109" s="103"/>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c r="A110" s="2"/>
      <c r="B110" s="94"/>
      <c r="C110" s="2"/>
      <c r="D110" s="103"/>
      <c r="E110" s="103"/>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c r="A111" s="2"/>
      <c r="B111" s="94"/>
      <c r="C111" s="2"/>
      <c r="D111" s="103"/>
      <c r="E111" s="103"/>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c r="A112" s="2"/>
      <c r="B112" s="94"/>
      <c r="C112" s="2"/>
      <c r="D112" s="103"/>
      <c r="E112" s="103"/>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c r="A113" s="2"/>
      <c r="B113" s="94"/>
      <c r="C113" s="2"/>
      <c r="D113" s="103"/>
      <c r="E113" s="103"/>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c r="A114" s="2"/>
      <c r="B114" s="94"/>
      <c r="C114" s="2"/>
      <c r="D114" s="103"/>
      <c r="E114" s="103"/>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c r="A115" s="2"/>
      <c r="B115" s="94"/>
      <c r="C115" s="2"/>
      <c r="D115" s="103"/>
      <c r="E115" s="103"/>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c r="A116" s="2"/>
      <c r="B116" s="94"/>
      <c r="C116" s="2"/>
      <c r="D116" s="103"/>
      <c r="E116" s="103"/>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c r="A117" s="2"/>
      <c r="B117" s="94"/>
      <c r="C117" s="2"/>
      <c r="D117" s="103"/>
      <c r="E117" s="103"/>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c r="A118" s="2"/>
      <c r="B118" s="94"/>
      <c r="C118" s="2"/>
      <c r="D118" s="103"/>
      <c r="E118" s="103"/>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c r="A119" s="2"/>
      <c r="B119" s="94"/>
      <c r="C119" s="2"/>
      <c r="D119" s="103"/>
      <c r="E119" s="103"/>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c r="A120" s="2"/>
      <c r="B120" s="94"/>
      <c r="C120" s="2"/>
      <c r="D120" s="103"/>
      <c r="E120" s="103"/>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c r="A121" s="2"/>
      <c r="B121" s="94"/>
      <c r="C121" s="2"/>
      <c r="D121" s="103"/>
      <c r="E121" s="103"/>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c r="A122" s="2"/>
      <c r="B122" s="94"/>
      <c r="C122" s="2"/>
      <c r="D122" s="103"/>
      <c r="E122" s="103"/>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c r="A123" s="2"/>
      <c r="B123" s="94"/>
      <c r="C123" s="2"/>
      <c r="D123" s="103"/>
      <c r="E123" s="103"/>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c r="A124" s="2"/>
      <c r="B124" s="94"/>
      <c r="C124" s="2"/>
      <c r="D124" s="103"/>
      <c r="E124" s="103"/>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c r="A125" s="2"/>
      <c r="B125" s="94"/>
      <c r="C125" s="2"/>
      <c r="D125" s="103"/>
      <c r="E125" s="103"/>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c r="A126" s="2"/>
      <c r="B126" s="94"/>
      <c r="C126" s="2"/>
      <c r="D126" s="103"/>
      <c r="E126" s="103"/>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c r="A127" s="2"/>
      <c r="B127" s="94"/>
      <c r="C127" s="2"/>
      <c r="D127" s="103"/>
      <c r="E127" s="103"/>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c r="A128" s="2"/>
      <c r="B128" s="94"/>
      <c r="C128" s="2"/>
      <c r="D128" s="103"/>
      <c r="E128" s="103"/>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c r="A129" s="2"/>
      <c r="B129" s="94"/>
      <c r="C129" s="2"/>
      <c r="D129" s="103"/>
      <c r="E129" s="103"/>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c r="A130" s="2"/>
      <c r="B130" s="94"/>
      <c r="C130" s="2"/>
      <c r="D130" s="103"/>
      <c r="E130" s="103"/>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c r="A131" s="2"/>
      <c r="B131" s="94"/>
      <c r="C131" s="2"/>
      <c r="D131" s="103"/>
      <c r="E131" s="103"/>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c r="A132" s="2"/>
      <c r="B132" s="94"/>
      <c r="C132" s="2"/>
      <c r="D132" s="103"/>
      <c r="E132" s="103"/>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c r="A133" s="2"/>
      <c r="B133" s="94"/>
      <c r="C133" s="2"/>
      <c r="D133" s="103"/>
      <c r="E133" s="103"/>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c r="A134" s="2"/>
      <c r="B134" s="94"/>
      <c r="C134" s="2"/>
      <c r="D134" s="103"/>
      <c r="E134" s="103"/>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c r="A135" s="2"/>
      <c r="B135" s="94"/>
      <c r="C135" s="2"/>
      <c r="D135" s="103"/>
      <c r="E135" s="103"/>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c r="A136" s="2"/>
      <c r="B136" s="94"/>
      <c r="C136" s="2"/>
      <c r="D136" s="103"/>
      <c r="E136" s="103"/>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c r="A137" s="2"/>
      <c r="B137" s="94"/>
      <c r="C137" s="2"/>
      <c r="D137" s="103"/>
      <c r="E137" s="103"/>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c r="A138" s="2"/>
      <c r="B138" s="94"/>
      <c r="C138" s="2"/>
      <c r="D138" s="103"/>
      <c r="E138" s="103"/>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c r="A139" s="2"/>
      <c r="B139" s="94"/>
      <c r="C139" s="2"/>
      <c r="D139" s="103"/>
      <c r="E139" s="103"/>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c r="A140" s="2"/>
      <c r="B140" s="94"/>
      <c r="C140" s="2"/>
      <c r="D140" s="103"/>
      <c r="E140" s="103"/>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c r="A141" s="2"/>
      <c r="B141" s="94"/>
      <c r="C141" s="2"/>
      <c r="D141" s="103"/>
      <c r="E141" s="103"/>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c r="A142" s="2"/>
      <c r="B142" s="94"/>
      <c r="C142" s="2"/>
      <c r="D142" s="103"/>
      <c r="E142" s="103"/>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c r="A143" s="2"/>
      <c r="B143" s="94"/>
      <c r="C143" s="2"/>
      <c r="D143" s="103"/>
      <c r="E143" s="103"/>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c r="A144" s="2"/>
      <c r="B144" s="94"/>
      <c r="C144" s="2"/>
      <c r="D144" s="103"/>
      <c r="E144" s="103"/>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c r="A145" s="2"/>
      <c r="B145" s="94"/>
      <c r="C145" s="2"/>
      <c r="D145" s="103"/>
      <c r="E145" s="103"/>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c r="A146" s="2"/>
      <c r="B146" s="94"/>
      <c r="C146" s="2"/>
      <c r="D146" s="103"/>
      <c r="E146" s="103"/>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c r="A147" s="2"/>
      <c r="B147" s="94"/>
      <c r="C147" s="2"/>
      <c r="D147" s="103"/>
      <c r="E147" s="103"/>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c r="A148" s="2"/>
      <c r="B148" s="94"/>
      <c r="C148" s="2"/>
      <c r="D148" s="103"/>
      <c r="E148" s="103"/>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c r="A149" s="2"/>
      <c r="B149" s="94"/>
      <c r="C149" s="2"/>
      <c r="D149" s="103"/>
      <c r="E149" s="103"/>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c r="A150" s="2"/>
      <c r="B150" s="94"/>
      <c r="C150" s="2"/>
      <c r="D150" s="103"/>
      <c r="E150" s="103"/>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c r="A151" s="2"/>
      <c r="B151" s="94"/>
      <c r="C151" s="2"/>
      <c r="D151" s="103"/>
      <c r="E151" s="103"/>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c r="A152" s="2"/>
      <c r="B152" s="94"/>
      <c r="C152" s="2"/>
      <c r="D152" s="103"/>
      <c r="E152" s="103"/>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c r="A153" s="2"/>
      <c r="B153" s="94"/>
      <c r="C153" s="2"/>
      <c r="D153" s="103"/>
      <c r="E153" s="103"/>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c r="A154" s="2"/>
      <c r="B154" s="94"/>
      <c r="C154" s="2"/>
      <c r="D154" s="103"/>
      <c r="E154" s="103"/>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c r="A155" s="2"/>
      <c r="B155" s="94"/>
      <c r="C155" s="2"/>
      <c r="D155" s="103"/>
      <c r="E155" s="103"/>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c r="A156" s="2"/>
      <c r="B156" s="94"/>
      <c r="C156" s="2"/>
      <c r="D156" s="103"/>
      <c r="E156" s="103"/>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c r="A157" s="2"/>
      <c r="B157" s="94"/>
      <c r="C157" s="2"/>
      <c r="D157" s="103"/>
      <c r="E157" s="103"/>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c r="A158" s="2"/>
      <c r="B158" s="94"/>
      <c r="C158" s="2"/>
      <c r="D158" s="103"/>
      <c r="E158" s="103"/>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c r="A159" s="2"/>
      <c r="B159" s="94"/>
      <c r="C159" s="2"/>
      <c r="D159" s="103"/>
      <c r="E159" s="103"/>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c r="A160" s="2"/>
      <c r="B160" s="94"/>
      <c r="C160" s="2"/>
      <c r="D160" s="103"/>
      <c r="E160" s="103"/>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c r="A161" s="2"/>
      <c r="B161" s="94"/>
      <c r="C161" s="2"/>
      <c r="D161" s="103"/>
      <c r="E161" s="103"/>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c r="A162" s="2"/>
      <c r="B162" s="94"/>
      <c r="C162" s="2"/>
      <c r="D162" s="103"/>
      <c r="E162" s="103"/>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c r="A163" s="2"/>
      <c r="B163" s="94"/>
      <c r="C163" s="2"/>
      <c r="D163" s="103"/>
      <c r="E163" s="103"/>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c r="A164" s="2"/>
      <c r="B164" s="94"/>
      <c r="C164" s="2"/>
      <c r="D164" s="103"/>
      <c r="E164" s="103"/>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c r="A165" s="2"/>
      <c r="B165" s="94"/>
      <c r="C165" s="2"/>
      <c r="D165" s="103"/>
      <c r="E165" s="103"/>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c r="A166" s="2"/>
      <c r="B166" s="94"/>
      <c r="C166" s="2"/>
      <c r="D166" s="103"/>
      <c r="E166" s="103"/>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c r="A167" s="2"/>
      <c r="B167" s="94"/>
      <c r="C167" s="2"/>
      <c r="D167" s="103"/>
      <c r="E167" s="103"/>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c r="A168" s="2"/>
      <c r="B168" s="94"/>
      <c r="C168" s="2"/>
      <c r="D168" s="103"/>
      <c r="E168" s="103"/>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c r="A169" s="2"/>
      <c r="B169" s="94"/>
      <c r="C169" s="2"/>
      <c r="D169" s="103"/>
      <c r="E169" s="103"/>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c r="A170" s="2"/>
      <c r="B170" s="94"/>
      <c r="C170" s="2"/>
      <c r="D170" s="103"/>
      <c r="E170" s="103"/>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c r="A171" s="2"/>
      <c r="B171" s="94"/>
      <c r="C171" s="2"/>
      <c r="D171" s="103"/>
      <c r="E171" s="103"/>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c r="A172" s="2"/>
      <c r="B172" s="94"/>
      <c r="C172" s="2"/>
      <c r="D172" s="103"/>
      <c r="E172" s="103"/>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c r="A173" s="2"/>
      <c r="B173" s="94"/>
      <c r="C173" s="2"/>
      <c r="D173" s="103"/>
      <c r="E173" s="103"/>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c r="A174" s="2"/>
      <c r="B174" s="94"/>
      <c r="C174" s="2"/>
      <c r="D174" s="103"/>
      <c r="E174" s="103"/>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c r="A175" s="2"/>
      <c r="B175" s="94"/>
      <c r="C175" s="2"/>
      <c r="D175" s="103"/>
      <c r="E175" s="103"/>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c r="A176" s="2"/>
      <c r="B176" s="94"/>
      <c r="C176" s="2"/>
      <c r="D176" s="103"/>
      <c r="E176" s="103"/>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c r="A177" s="2"/>
      <c r="B177" s="94"/>
      <c r="C177" s="2"/>
      <c r="D177" s="103"/>
      <c r="E177" s="103"/>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c r="A178" s="2"/>
      <c r="B178" s="94"/>
      <c r="C178" s="2"/>
      <c r="D178" s="103"/>
      <c r="E178" s="103"/>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c r="A179" s="2"/>
      <c r="B179" s="94"/>
      <c r="C179" s="2"/>
      <c r="D179" s="103"/>
      <c r="E179" s="103"/>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c r="A180" s="2"/>
      <c r="B180" s="94"/>
      <c r="C180" s="2"/>
      <c r="D180" s="103"/>
      <c r="E180" s="103"/>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c r="A181" s="2"/>
      <c r="B181" s="94"/>
      <c r="C181" s="2"/>
      <c r="D181" s="103"/>
      <c r="E181" s="103"/>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c r="A182" s="2"/>
      <c r="B182" s="94"/>
      <c r="C182" s="2"/>
      <c r="D182" s="103"/>
      <c r="E182" s="103"/>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c r="A183" s="2"/>
      <c r="B183" s="94"/>
      <c r="C183" s="2"/>
      <c r="D183" s="103"/>
      <c r="E183" s="103"/>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c r="A184" s="2"/>
      <c r="B184" s="94"/>
      <c r="C184" s="2"/>
      <c r="D184" s="103"/>
      <c r="E184" s="103"/>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c r="A185" s="2"/>
      <c r="B185" s="94"/>
      <c r="C185" s="2"/>
      <c r="D185" s="103"/>
      <c r="E185" s="103"/>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c r="A186" s="2"/>
      <c r="B186" s="94"/>
      <c r="C186" s="2"/>
      <c r="D186" s="103"/>
      <c r="E186" s="103"/>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c r="A187" s="2"/>
      <c r="B187" s="94"/>
      <c r="C187" s="2"/>
      <c r="D187" s="103"/>
      <c r="E187" s="103"/>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c r="A188" s="2"/>
      <c r="B188" s="94"/>
      <c r="C188" s="2"/>
      <c r="D188" s="103"/>
      <c r="E188" s="103"/>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c r="A189" s="2"/>
      <c r="B189" s="94"/>
      <c r="C189" s="2"/>
      <c r="D189" s="103"/>
      <c r="E189" s="103"/>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c r="A190" s="2"/>
      <c r="B190" s="94"/>
      <c r="C190" s="2"/>
      <c r="D190" s="103"/>
      <c r="E190" s="103"/>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c r="A191" s="2"/>
      <c r="B191" s="94"/>
      <c r="C191" s="2"/>
      <c r="D191" s="103"/>
      <c r="E191" s="103"/>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c r="A192" s="2"/>
      <c r="B192" s="94"/>
      <c r="C192" s="2"/>
      <c r="D192" s="103"/>
      <c r="E192" s="103"/>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c r="A193" s="2"/>
      <c r="B193" s="94"/>
      <c r="C193" s="2"/>
      <c r="D193" s="103"/>
      <c r="E193" s="103"/>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c r="A194" s="2"/>
      <c r="B194" s="94"/>
      <c r="C194" s="2"/>
      <c r="D194" s="103"/>
      <c r="E194" s="103"/>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c r="A195" s="2"/>
      <c r="B195" s="94"/>
      <c r="C195" s="2"/>
      <c r="D195" s="103"/>
      <c r="E195" s="103"/>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c r="A196" s="2"/>
      <c r="B196" s="94"/>
      <c r="C196" s="2"/>
      <c r="D196" s="103"/>
      <c r="E196" s="103"/>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c r="A197" s="2"/>
      <c r="B197" s="94"/>
      <c r="C197" s="2"/>
      <c r="D197" s="103"/>
      <c r="E197" s="103"/>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c r="A198" s="2"/>
      <c r="B198" s="94"/>
      <c r="C198" s="2"/>
      <c r="D198" s="103"/>
      <c r="E198" s="103"/>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c r="A199" s="2"/>
      <c r="B199" s="94"/>
      <c r="C199" s="2"/>
      <c r="D199" s="103"/>
      <c r="E199" s="103"/>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c r="A200" s="2"/>
      <c r="B200" s="94"/>
      <c r="C200" s="2"/>
      <c r="D200" s="103"/>
      <c r="E200" s="103"/>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c r="A201" s="2"/>
      <c r="B201" s="94"/>
      <c r="C201" s="2"/>
      <c r="D201" s="103"/>
      <c r="E201" s="103"/>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c r="A202" s="2"/>
      <c r="B202" s="94"/>
      <c r="C202" s="2"/>
      <c r="D202" s="103"/>
      <c r="E202" s="103"/>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c r="A203" s="2"/>
      <c r="B203" s="94"/>
      <c r="C203" s="2"/>
      <c r="D203" s="103"/>
      <c r="E203" s="103"/>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c r="A204" s="2"/>
      <c r="B204" s="94"/>
      <c r="C204" s="2"/>
      <c r="D204" s="103"/>
      <c r="E204" s="103"/>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c r="A205" s="2"/>
      <c r="B205" s="94"/>
      <c r="C205" s="2"/>
      <c r="D205" s="103"/>
      <c r="E205" s="103"/>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c r="A206" s="2"/>
      <c r="B206" s="94"/>
      <c r="C206" s="2"/>
      <c r="D206" s="103"/>
      <c r="E206" s="103"/>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c r="A207" s="2"/>
      <c r="B207" s="94"/>
      <c r="C207" s="2"/>
      <c r="D207" s="103"/>
      <c r="E207" s="103"/>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c r="A208" s="2"/>
      <c r="B208" s="94"/>
      <c r="C208" s="2"/>
      <c r="D208" s="103"/>
      <c r="E208" s="103"/>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c r="A209" s="2"/>
      <c r="B209" s="94"/>
      <c r="C209" s="2"/>
      <c r="D209" s="103"/>
      <c r="E209" s="103"/>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c r="A210" s="2"/>
      <c r="B210" s="94"/>
      <c r="C210" s="2"/>
      <c r="D210" s="103"/>
      <c r="E210" s="103"/>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c r="A211" s="2"/>
      <c r="B211" s="94"/>
      <c r="C211" s="2"/>
      <c r="D211" s="103"/>
      <c r="E211" s="103"/>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c r="A212" s="2"/>
      <c r="B212" s="94"/>
      <c r="C212" s="2"/>
      <c r="D212" s="103"/>
      <c r="E212" s="103"/>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c r="A213" s="2"/>
      <c r="B213" s="94"/>
      <c r="C213" s="2"/>
      <c r="D213" s="103"/>
      <c r="E213" s="103"/>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c r="A214" s="2"/>
      <c r="B214" s="94"/>
      <c r="C214" s="2"/>
      <c r="D214" s="103"/>
      <c r="E214" s="103"/>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c r="A215" s="2"/>
      <c r="B215" s="94"/>
      <c r="C215" s="2"/>
      <c r="D215" s="103"/>
      <c r="E215" s="103"/>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c r="A216" s="2"/>
      <c r="B216" s="94"/>
      <c r="C216" s="2"/>
      <c r="D216" s="103"/>
      <c r="E216" s="103"/>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c r="A217" s="2"/>
      <c r="B217" s="94"/>
      <c r="C217" s="2"/>
      <c r="D217" s="103"/>
      <c r="E217" s="103"/>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2"/>
      <c r="B218" s="94"/>
      <c r="C218" s="2"/>
      <c r="D218" s="103"/>
      <c r="E218" s="103"/>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2"/>
      <c r="B219" s="94"/>
      <c r="C219" s="2"/>
      <c r="D219" s="103"/>
      <c r="E219" s="103"/>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2"/>
      <c r="B220" s="94"/>
      <c r="C220" s="2"/>
      <c r="D220" s="103"/>
      <c r="E220" s="103"/>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2"/>
      <c r="B221" s="94"/>
      <c r="C221" s="2"/>
      <c r="D221" s="103"/>
      <c r="E221" s="103"/>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2"/>
      <c r="B222" s="94"/>
      <c r="C222" s="2"/>
      <c r="D222" s="103"/>
      <c r="E222" s="103"/>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2"/>
      <c r="B223" s="94"/>
      <c r="C223" s="2"/>
      <c r="D223" s="103"/>
      <c r="E223" s="103"/>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2"/>
      <c r="B224" s="94"/>
      <c r="C224" s="2"/>
      <c r="D224" s="103"/>
      <c r="E224" s="103"/>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2"/>
      <c r="B225" s="94"/>
      <c r="C225" s="2"/>
      <c r="D225" s="103"/>
      <c r="E225" s="103"/>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2"/>
      <c r="B226" s="94"/>
      <c r="C226" s="2"/>
      <c r="D226" s="103"/>
      <c r="E226" s="103"/>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2"/>
      <c r="B227" s="94"/>
      <c r="C227" s="2"/>
      <c r="D227" s="103"/>
      <c r="E227" s="103"/>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1">
    <mergeCell ref="B1:G1"/>
  </mergeCells>
  <pageMargins left="0.25" right="0.25" top="0.75" bottom="0.75" header="0" footer="0"/>
  <pageSetup scale="7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17" sqref="L17"/>
    </sheetView>
  </sheetViews>
  <sheetFormatPr baseColWidth="10" defaultColWidth="14.42578125" defaultRowHeight="15" customHeight="1"/>
  <cols>
    <col min="1" max="1" width="4.5703125" customWidth="1"/>
    <col min="2" max="2" width="53.28515625" customWidth="1"/>
    <col min="3" max="4" width="19.7109375" customWidth="1"/>
    <col min="5" max="5" width="15.28515625" customWidth="1"/>
    <col min="6" max="6" width="24" bestFit="1" customWidth="1"/>
    <col min="7" max="8" width="11.42578125" customWidth="1"/>
    <col min="9" max="9" width="18.42578125" customWidth="1"/>
    <col min="10" max="11" width="18.28515625" customWidth="1"/>
    <col min="12" max="12" width="14.42578125" customWidth="1"/>
    <col min="13" max="13" width="15.42578125" customWidth="1"/>
    <col min="14" max="26" width="10.7109375" customWidth="1"/>
  </cols>
  <sheetData>
    <row r="1" spans="1:26" ht="18.75" customHeight="1">
      <c r="A1" s="283" t="s">
        <v>889</v>
      </c>
      <c r="B1" s="274"/>
      <c r="C1" s="274"/>
      <c r="D1" s="274"/>
      <c r="E1" s="274"/>
      <c r="F1" s="274"/>
      <c r="G1" s="241"/>
      <c r="H1" s="241"/>
      <c r="I1" s="48"/>
      <c r="J1" s="48"/>
      <c r="K1" s="48"/>
      <c r="L1" s="48"/>
      <c r="M1" s="48"/>
      <c r="N1" s="48"/>
      <c r="O1" s="48"/>
      <c r="P1" s="48"/>
      <c r="Q1" s="48"/>
      <c r="R1" s="48"/>
      <c r="S1" s="48"/>
      <c r="T1" s="48"/>
      <c r="U1" s="48"/>
      <c r="V1" s="48"/>
      <c r="W1" s="48"/>
      <c r="X1" s="48"/>
      <c r="Y1" s="48"/>
      <c r="Z1" s="48"/>
    </row>
    <row r="2" spans="1:26" ht="18.75" customHeight="1">
      <c r="A2" s="293" t="s">
        <v>890</v>
      </c>
      <c r="B2" s="274"/>
      <c r="C2" s="274"/>
      <c r="D2" s="274"/>
      <c r="E2" s="274"/>
      <c r="F2" s="274"/>
      <c r="G2" s="241"/>
      <c r="H2" s="241"/>
      <c r="I2" s="48"/>
      <c r="J2" s="48"/>
      <c r="K2" s="48"/>
      <c r="L2" s="48"/>
      <c r="M2" s="48"/>
      <c r="N2" s="48"/>
      <c r="O2" s="48"/>
      <c r="P2" s="48"/>
      <c r="Q2" s="48"/>
      <c r="R2" s="48"/>
      <c r="S2" s="48"/>
      <c r="T2" s="48"/>
      <c r="U2" s="48"/>
      <c r="V2" s="48"/>
      <c r="W2" s="48"/>
      <c r="X2" s="48"/>
      <c r="Y2" s="48"/>
      <c r="Z2" s="48"/>
    </row>
    <row r="3" spans="1:26" ht="18.75" customHeight="1">
      <c r="A3" s="283" t="s">
        <v>891</v>
      </c>
      <c r="B3" s="274"/>
      <c r="C3" s="274"/>
      <c r="D3" s="274"/>
      <c r="E3" s="274"/>
      <c r="F3" s="274"/>
      <c r="G3" s="241"/>
      <c r="H3" s="241"/>
      <c r="I3" s="48"/>
      <c r="J3" s="48"/>
      <c r="K3" s="48"/>
      <c r="L3" s="48"/>
      <c r="M3" s="48"/>
      <c r="N3" s="48"/>
      <c r="O3" s="48"/>
      <c r="P3" s="48"/>
      <c r="Q3" s="48"/>
      <c r="R3" s="48"/>
      <c r="S3" s="48"/>
      <c r="T3" s="48"/>
      <c r="U3" s="48"/>
      <c r="V3" s="48"/>
      <c r="W3" s="48"/>
      <c r="X3" s="48"/>
      <c r="Y3" s="48"/>
      <c r="Z3" s="48"/>
    </row>
    <row r="4" spans="1:26" ht="18.75" customHeight="1">
      <c r="A4" s="294" t="s">
        <v>892</v>
      </c>
      <c r="B4" s="274"/>
      <c r="C4" s="274"/>
      <c r="D4" s="274"/>
      <c r="E4" s="274"/>
      <c r="F4" s="274"/>
      <c r="G4" s="242"/>
      <c r="H4" s="242"/>
      <c r="I4" s="48"/>
      <c r="J4" s="48"/>
      <c r="K4" s="48"/>
      <c r="L4" s="48"/>
      <c r="M4" s="48"/>
      <c r="N4" s="48"/>
      <c r="O4" s="48"/>
      <c r="P4" s="48"/>
      <c r="Q4" s="48"/>
      <c r="R4" s="48"/>
      <c r="S4" s="48"/>
      <c r="T4" s="48"/>
      <c r="U4" s="48"/>
      <c r="V4" s="48"/>
      <c r="W4" s="48"/>
      <c r="X4" s="48"/>
      <c r="Y4" s="48"/>
      <c r="Z4" s="48"/>
    </row>
    <row r="5" spans="1:26" ht="12.75" customHeight="1">
      <c r="A5" s="295"/>
      <c r="B5" s="274"/>
      <c r="C5" s="274"/>
      <c r="D5" s="274"/>
      <c r="E5" s="274"/>
      <c r="F5" s="274"/>
      <c r="G5" s="274"/>
      <c r="H5" s="274"/>
      <c r="I5" s="48"/>
      <c r="J5" s="48"/>
      <c r="K5" s="48"/>
      <c r="L5" s="48"/>
      <c r="M5" s="48"/>
      <c r="N5" s="48"/>
      <c r="O5" s="48"/>
      <c r="P5" s="48"/>
      <c r="Q5" s="48"/>
      <c r="R5" s="48"/>
      <c r="S5" s="48"/>
      <c r="T5" s="48"/>
      <c r="U5" s="48"/>
      <c r="V5" s="48"/>
      <c r="W5" s="48"/>
      <c r="X5" s="48"/>
      <c r="Y5" s="48"/>
      <c r="Z5" s="48"/>
    </row>
    <row r="6" spans="1:26" ht="18.75" customHeight="1">
      <c r="A6" s="292" t="s">
        <v>893</v>
      </c>
      <c r="B6" s="274"/>
      <c r="C6" s="244" t="s">
        <v>894</v>
      </c>
      <c r="D6" s="244" t="s">
        <v>895</v>
      </c>
      <c r="E6" s="244" t="s">
        <v>896</v>
      </c>
      <c r="F6" s="244" t="s">
        <v>897</v>
      </c>
      <c r="G6" s="48"/>
      <c r="H6" s="48"/>
      <c r="I6" s="48"/>
      <c r="J6" s="48"/>
      <c r="K6" s="48"/>
      <c r="L6" s="48"/>
      <c r="M6" s="48"/>
      <c r="N6" s="48"/>
      <c r="O6" s="48"/>
      <c r="P6" s="48"/>
      <c r="Q6" s="48"/>
      <c r="R6" s="48"/>
      <c r="S6" s="48"/>
      <c r="T6" s="48"/>
      <c r="U6" s="48"/>
      <c r="V6" s="48"/>
      <c r="W6" s="48"/>
      <c r="X6" s="48"/>
      <c r="Y6" s="48"/>
      <c r="Z6" s="48"/>
    </row>
    <row r="7" spans="1:26" ht="18.75" customHeight="1">
      <c r="A7" s="245">
        <v>1</v>
      </c>
      <c r="B7" s="246" t="s">
        <v>898</v>
      </c>
      <c r="C7" s="247">
        <f t="shared" ref="C7:D7" si="0">SUM(C8:C16)</f>
        <v>18346002808.379997</v>
      </c>
      <c r="D7" s="247">
        <f t="shared" si="0"/>
        <v>18346002808.379997</v>
      </c>
      <c r="E7" s="248">
        <f>+D7/C7%</f>
        <v>100.00000000000001</v>
      </c>
      <c r="F7" s="249">
        <f t="shared" ref="F7:F16" si="1">+C7-D7</f>
        <v>0</v>
      </c>
      <c r="G7" s="48"/>
      <c r="H7" s="48"/>
      <c r="I7" s="48"/>
      <c r="J7" s="48"/>
      <c r="K7" s="48"/>
      <c r="L7" s="48"/>
      <c r="M7" s="48"/>
      <c r="N7" s="48"/>
      <c r="O7" s="48"/>
      <c r="P7" s="48"/>
      <c r="Q7" s="48"/>
      <c r="R7" s="48"/>
      <c r="S7" s="48"/>
      <c r="T7" s="48"/>
      <c r="U7" s="48"/>
      <c r="V7" s="48"/>
      <c r="W7" s="48"/>
      <c r="X7" s="48"/>
      <c r="Y7" s="48"/>
      <c r="Z7" s="48"/>
    </row>
    <row r="8" spans="1:26" ht="18.75" customHeight="1">
      <c r="A8" s="250">
        <v>1.1000000000000001</v>
      </c>
      <c r="B8" s="251" t="s">
        <v>818</v>
      </c>
      <c r="C8" s="252">
        <v>0</v>
      </c>
      <c r="D8" s="252">
        <v>0</v>
      </c>
      <c r="E8" s="248">
        <v>0</v>
      </c>
      <c r="F8" s="244">
        <f t="shared" si="1"/>
        <v>0</v>
      </c>
      <c r="G8" s="48"/>
      <c r="H8" s="48"/>
      <c r="I8" s="48"/>
      <c r="J8" s="48"/>
      <c r="K8" s="48"/>
      <c r="L8" s="48"/>
      <c r="M8" s="48"/>
      <c r="N8" s="48"/>
      <c r="O8" s="48"/>
      <c r="P8" s="48"/>
      <c r="Q8" s="48"/>
      <c r="R8" s="48"/>
      <c r="S8" s="48"/>
      <c r="T8" s="48"/>
      <c r="U8" s="48"/>
      <c r="V8" s="48"/>
      <c r="W8" s="48"/>
      <c r="X8" s="48"/>
      <c r="Y8" s="48"/>
      <c r="Z8" s="48"/>
    </row>
    <row r="9" spans="1:26" ht="18.75" customHeight="1">
      <c r="A9" s="250">
        <v>1.2</v>
      </c>
      <c r="B9" s="251" t="s">
        <v>899</v>
      </c>
      <c r="C9" s="252">
        <v>0</v>
      </c>
      <c r="D9" s="252">
        <v>0</v>
      </c>
      <c r="E9" s="248">
        <v>0</v>
      </c>
      <c r="F9" s="244">
        <f t="shared" si="1"/>
        <v>0</v>
      </c>
      <c r="G9" s="48"/>
      <c r="H9" s="48"/>
      <c r="I9" s="48"/>
      <c r="J9" s="48"/>
      <c r="K9" s="48"/>
      <c r="L9" s="48"/>
      <c r="M9" s="48"/>
      <c r="N9" s="48"/>
      <c r="O9" s="48"/>
      <c r="P9" s="48"/>
      <c r="Q9" s="48"/>
      <c r="R9" s="48"/>
      <c r="S9" s="48"/>
      <c r="T9" s="48"/>
      <c r="U9" s="48"/>
      <c r="V9" s="48"/>
      <c r="W9" s="48"/>
      <c r="X9" s="48"/>
      <c r="Y9" s="48"/>
      <c r="Z9" s="48"/>
    </row>
    <row r="10" spans="1:26" ht="18.75" customHeight="1">
      <c r="A10" s="250">
        <v>1.3</v>
      </c>
      <c r="B10" s="251" t="s">
        <v>711</v>
      </c>
      <c r="C10" s="253">
        <v>8604396.3800000008</v>
      </c>
      <c r="D10" s="253">
        <v>8604396.3800000008</v>
      </c>
      <c r="E10" s="248">
        <f t="shared" ref="E10:E13" si="2">+D10/C10%</f>
        <v>100</v>
      </c>
      <c r="F10" s="249">
        <f t="shared" si="1"/>
        <v>0</v>
      </c>
      <c r="G10" s="48"/>
      <c r="H10" s="48"/>
      <c r="I10" s="36"/>
      <c r="J10" s="48"/>
      <c r="K10" s="48"/>
      <c r="L10" s="48"/>
      <c r="M10" s="48"/>
      <c r="N10" s="48"/>
      <c r="O10" s="48"/>
      <c r="P10" s="48"/>
      <c r="Q10" s="48"/>
      <c r="R10" s="48"/>
      <c r="S10" s="48"/>
      <c r="T10" s="48"/>
      <c r="U10" s="48"/>
      <c r="V10" s="48"/>
      <c r="W10" s="48"/>
      <c r="X10" s="48"/>
      <c r="Y10" s="48"/>
      <c r="Z10" s="48"/>
    </row>
    <row r="11" spans="1:26" ht="18.75" customHeight="1">
      <c r="A11" s="250">
        <v>1.4</v>
      </c>
      <c r="B11" s="251" t="s">
        <v>879</v>
      </c>
      <c r="C11" s="254">
        <v>16723654076</v>
      </c>
      <c r="D11" s="254">
        <v>16723654076</v>
      </c>
      <c r="E11" s="248">
        <f t="shared" si="2"/>
        <v>100</v>
      </c>
      <c r="F11" s="249">
        <f t="shared" si="1"/>
        <v>0</v>
      </c>
      <c r="G11" s="48"/>
      <c r="H11" s="48"/>
      <c r="I11" s="36"/>
      <c r="J11" s="48"/>
      <c r="K11" s="48"/>
      <c r="L11" s="48"/>
      <c r="M11" s="48"/>
      <c r="N11" s="48"/>
      <c r="O11" s="48"/>
      <c r="P11" s="48"/>
      <c r="Q11" s="48"/>
      <c r="R11" s="48"/>
      <c r="S11" s="48"/>
      <c r="T11" s="48"/>
      <c r="U11" s="48"/>
      <c r="V11" s="48"/>
      <c r="W11" s="48"/>
      <c r="X11" s="48"/>
      <c r="Y11" s="48"/>
      <c r="Z11" s="48"/>
    </row>
    <row r="12" spans="1:26" ht="18.75" customHeight="1">
      <c r="A12" s="250">
        <v>1.5</v>
      </c>
      <c r="B12" s="251" t="s">
        <v>900</v>
      </c>
      <c r="C12" s="254">
        <v>1426231372</v>
      </c>
      <c r="D12" s="254">
        <v>1426231372</v>
      </c>
      <c r="E12" s="248">
        <f t="shared" si="2"/>
        <v>100</v>
      </c>
      <c r="F12" s="249">
        <f t="shared" si="1"/>
        <v>0</v>
      </c>
      <c r="G12" s="48"/>
      <c r="H12" s="48"/>
      <c r="I12" s="36"/>
      <c r="J12" s="48"/>
      <c r="K12" s="48"/>
      <c r="L12" s="48"/>
      <c r="M12" s="48"/>
      <c r="N12" s="48"/>
      <c r="O12" s="48"/>
      <c r="P12" s="48"/>
      <c r="Q12" s="48"/>
      <c r="R12" s="48"/>
      <c r="S12" s="48"/>
      <c r="T12" s="48"/>
      <c r="U12" s="48"/>
      <c r="V12" s="48"/>
      <c r="W12" s="48"/>
      <c r="X12" s="48"/>
      <c r="Y12" s="48"/>
      <c r="Z12" s="48"/>
    </row>
    <row r="13" spans="1:26" ht="18.75" customHeight="1">
      <c r="A13" s="250">
        <v>1.6</v>
      </c>
      <c r="B13" s="251" t="s">
        <v>901</v>
      </c>
      <c r="C13" s="254">
        <v>187512964</v>
      </c>
      <c r="D13" s="254">
        <v>187512964</v>
      </c>
      <c r="E13" s="248">
        <f t="shared" si="2"/>
        <v>100</v>
      </c>
      <c r="F13" s="249">
        <f t="shared" si="1"/>
        <v>0</v>
      </c>
      <c r="G13" s="48"/>
      <c r="H13" s="48"/>
      <c r="I13" s="48"/>
      <c r="J13" s="48"/>
      <c r="K13" s="48"/>
      <c r="L13" s="48"/>
      <c r="M13" s="48"/>
      <c r="N13" s="48"/>
      <c r="O13" s="48"/>
      <c r="P13" s="48"/>
      <c r="Q13" s="48"/>
      <c r="R13" s="48"/>
      <c r="S13" s="48"/>
      <c r="T13" s="48"/>
      <c r="U13" s="48"/>
      <c r="V13" s="48"/>
      <c r="W13" s="48"/>
      <c r="X13" s="48"/>
      <c r="Y13" s="48"/>
      <c r="Z13" s="48"/>
    </row>
    <row r="14" spans="1:26" ht="18.75" customHeight="1">
      <c r="A14" s="250">
        <v>1.7</v>
      </c>
      <c r="B14" s="251" t="s">
        <v>902</v>
      </c>
      <c r="C14" s="252">
        <v>0</v>
      </c>
      <c r="D14" s="252">
        <v>0</v>
      </c>
      <c r="E14" s="248">
        <v>0</v>
      </c>
      <c r="F14" s="244">
        <f t="shared" si="1"/>
        <v>0</v>
      </c>
      <c r="G14" s="48"/>
      <c r="H14" s="48"/>
      <c r="I14" s="48"/>
      <c r="J14" s="48"/>
      <c r="K14" s="48"/>
      <c r="L14" s="48"/>
      <c r="M14" s="48"/>
      <c r="N14" s="48"/>
      <c r="O14" s="48"/>
      <c r="P14" s="48"/>
      <c r="Q14" s="48"/>
      <c r="R14" s="48"/>
      <c r="S14" s="48"/>
      <c r="T14" s="48"/>
      <c r="U14" s="48"/>
      <c r="V14" s="48"/>
      <c r="W14" s="48"/>
      <c r="X14" s="48"/>
      <c r="Y14" s="48"/>
      <c r="Z14" s="48"/>
    </row>
    <row r="15" spans="1:26" ht="18.75" customHeight="1">
      <c r="A15" s="250">
        <v>1.8</v>
      </c>
      <c r="B15" s="251" t="s">
        <v>903</v>
      </c>
      <c r="C15" s="252">
        <v>0</v>
      </c>
      <c r="D15" s="252">
        <v>0</v>
      </c>
      <c r="E15" s="248">
        <v>0</v>
      </c>
      <c r="F15" s="244">
        <f t="shared" si="1"/>
        <v>0</v>
      </c>
      <c r="G15" s="48"/>
      <c r="H15" s="48"/>
      <c r="I15" s="48"/>
      <c r="J15" s="48"/>
      <c r="K15" s="48"/>
      <c r="L15" s="48"/>
      <c r="M15" s="48"/>
      <c r="N15" s="48"/>
      <c r="O15" s="48"/>
      <c r="P15" s="48"/>
      <c r="Q15" s="48"/>
      <c r="R15" s="48"/>
      <c r="S15" s="48"/>
      <c r="T15" s="48"/>
      <c r="U15" s="48"/>
      <c r="V15" s="48"/>
      <c r="W15" s="48"/>
      <c r="X15" s="48"/>
      <c r="Y15" s="48"/>
      <c r="Z15" s="48"/>
    </row>
    <row r="16" spans="1:26" ht="18.75" customHeight="1">
      <c r="A16" s="250">
        <v>1.9</v>
      </c>
      <c r="B16" s="251" t="s">
        <v>904</v>
      </c>
      <c r="C16" s="252">
        <v>0</v>
      </c>
      <c r="D16" s="252">
        <v>0</v>
      </c>
      <c r="E16" s="248">
        <v>0</v>
      </c>
      <c r="F16" s="244">
        <f t="shared" si="1"/>
        <v>0</v>
      </c>
      <c r="G16" s="48"/>
      <c r="H16" s="48"/>
      <c r="I16" s="48"/>
      <c r="J16" s="48"/>
      <c r="K16" s="48"/>
      <c r="L16" s="48"/>
      <c r="M16" s="48"/>
      <c r="N16" s="48"/>
      <c r="O16" s="48"/>
      <c r="P16" s="48"/>
      <c r="Q16" s="48"/>
      <c r="R16" s="48"/>
      <c r="S16" s="48"/>
      <c r="T16" s="48"/>
      <c r="U16" s="48"/>
      <c r="V16" s="48"/>
      <c r="W16" s="48"/>
      <c r="X16" s="48"/>
      <c r="Y16" s="48"/>
      <c r="Z16" s="48"/>
    </row>
    <row r="17" spans="1:26" ht="18.75" customHeight="1">
      <c r="A17" s="245">
        <v>2</v>
      </c>
      <c r="B17" s="246" t="s">
        <v>905</v>
      </c>
      <c r="C17" s="247">
        <f t="shared" ref="C17:D17" si="3">SUM(C18:C27)</f>
        <v>14768812706</v>
      </c>
      <c r="D17" s="247">
        <f t="shared" si="3"/>
        <v>17446938204</v>
      </c>
      <c r="E17" s="248">
        <f t="shared" ref="E17:E21" si="4">+D17/C17%</f>
        <v>118.13365469054924</v>
      </c>
      <c r="F17" s="249">
        <f>SUM(F18:F27)</f>
        <v>-2678125498</v>
      </c>
      <c r="G17" s="48"/>
      <c r="H17" s="48"/>
      <c r="I17" s="255"/>
      <c r="J17" s="256"/>
      <c r="K17" s="256"/>
      <c r="L17" s="257"/>
      <c r="M17" s="257"/>
      <c r="N17" s="48"/>
      <c r="O17" s="48"/>
      <c r="P17" s="48"/>
      <c r="Q17" s="48"/>
      <c r="R17" s="48"/>
      <c r="S17" s="48"/>
      <c r="T17" s="48"/>
      <c r="U17" s="48"/>
      <c r="V17" s="48"/>
      <c r="W17" s="48"/>
      <c r="X17" s="48"/>
      <c r="Y17" s="48"/>
      <c r="Z17" s="48"/>
    </row>
    <row r="18" spans="1:26" ht="18.75" customHeight="1">
      <c r="A18" s="250">
        <v>2.1</v>
      </c>
      <c r="B18" s="251" t="s">
        <v>906</v>
      </c>
      <c r="C18" s="253">
        <v>11218460278</v>
      </c>
      <c r="D18" s="253">
        <v>11641086075</v>
      </c>
      <c r="E18" s="248">
        <f t="shared" si="4"/>
        <v>103.76723531150519</v>
      </c>
      <c r="F18" s="249">
        <f t="shared" ref="F18:F27" si="5">+C18-D18</f>
        <v>-422625797</v>
      </c>
      <c r="G18" s="48"/>
      <c r="H18" s="48"/>
      <c r="I18" s="258"/>
      <c r="J18" s="259"/>
      <c r="K18" s="259"/>
      <c r="L18" s="260"/>
      <c r="M18" s="257"/>
      <c r="N18" s="48"/>
      <c r="O18" s="48"/>
      <c r="P18" s="48"/>
      <c r="Q18" s="48"/>
      <c r="R18" s="48"/>
      <c r="S18" s="48"/>
      <c r="T18" s="48"/>
      <c r="U18" s="48"/>
      <c r="V18" s="48"/>
      <c r="W18" s="48"/>
      <c r="X18" s="48"/>
      <c r="Y18" s="48"/>
      <c r="Z18" s="48"/>
    </row>
    <row r="19" spans="1:26" ht="18.75" customHeight="1">
      <c r="A19" s="250">
        <v>2.2000000000000002</v>
      </c>
      <c r="B19" s="251" t="s">
        <v>907</v>
      </c>
      <c r="C19" s="253">
        <v>785351638</v>
      </c>
      <c r="D19" s="253">
        <v>1175447906</v>
      </c>
      <c r="E19" s="248">
        <f t="shared" si="4"/>
        <v>149.67154190872139</v>
      </c>
      <c r="F19" s="249">
        <f t="shared" si="5"/>
        <v>-390096268</v>
      </c>
      <c r="G19" s="48"/>
      <c r="H19" s="48"/>
      <c r="I19" s="258"/>
      <c r="J19" s="259"/>
      <c r="K19" s="259"/>
      <c r="L19" s="260"/>
      <c r="M19" s="257"/>
      <c r="N19" s="48"/>
      <c r="O19" s="48"/>
      <c r="P19" s="48"/>
      <c r="Q19" s="48"/>
      <c r="R19" s="48"/>
      <c r="S19" s="48"/>
      <c r="T19" s="48"/>
      <c r="U19" s="48"/>
      <c r="V19" s="48"/>
      <c r="W19" s="48"/>
      <c r="X19" s="48"/>
      <c r="Y19" s="48"/>
      <c r="Z19" s="48"/>
    </row>
    <row r="20" spans="1:26" ht="18.75" customHeight="1">
      <c r="A20" s="250">
        <v>2.2999999999999998</v>
      </c>
      <c r="B20" s="251" t="s">
        <v>908</v>
      </c>
      <c r="C20" s="253">
        <v>200854736</v>
      </c>
      <c r="D20" s="253">
        <v>296243256</v>
      </c>
      <c r="E20" s="248">
        <f t="shared" si="4"/>
        <v>147.49129739216107</v>
      </c>
      <c r="F20" s="249">
        <f t="shared" si="5"/>
        <v>-95388520</v>
      </c>
      <c r="G20" s="48"/>
      <c r="H20" s="48"/>
      <c r="I20" s="258"/>
      <c r="J20" s="259"/>
      <c r="K20" s="259"/>
      <c r="L20" s="260"/>
      <c r="M20" s="257"/>
      <c r="N20" s="48"/>
      <c r="O20" s="48"/>
      <c r="P20" s="48"/>
      <c r="Q20" s="48"/>
      <c r="R20" s="48"/>
      <c r="S20" s="48"/>
      <c r="T20" s="48"/>
      <c r="U20" s="48"/>
      <c r="V20" s="48"/>
      <c r="W20" s="48"/>
      <c r="X20" s="48"/>
      <c r="Y20" s="48"/>
      <c r="Z20" s="48"/>
    </row>
    <row r="21" spans="1:26" ht="18.75" customHeight="1">
      <c r="A21" s="250">
        <v>2.4</v>
      </c>
      <c r="B21" s="251" t="s">
        <v>909</v>
      </c>
      <c r="C21" s="253">
        <v>2354415842</v>
      </c>
      <c r="D21" s="253">
        <v>3650455675</v>
      </c>
      <c r="E21" s="248">
        <f t="shared" si="4"/>
        <v>155.04719301833509</v>
      </c>
      <c r="F21" s="249">
        <f t="shared" si="5"/>
        <v>-1296039833</v>
      </c>
      <c r="G21" s="48"/>
      <c r="H21" s="48"/>
      <c r="I21" s="258"/>
      <c r="J21" s="259"/>
      <c r="K21" s="259"/>
      <c r="L21" s="260"/>
      <c r="M21" s="257"/>
      <c r="N21" s="48"/>
      <c r="O21" s="48"/>
      <c r="P21" s="48"/>
      <c r="Q21" s="48"/>
      <c r="R21" s="48"/>
      <c r="S21" s="48"/>
      <c r="T21" s="48"/>
      <c r="U21" s="48"/>
      <c r="V21" s="48"/>
      <c r="W21" s="48"/>
      <c r="X21" s="48"/>
      <c r="Y21" s="48"/>
      <c r="Z21" s="48"/>
    </row>
    <row r="22" spans="1:26" ht="18.75" customHeight="1">
      <c r="A22" s="250">
        <v>2.5</v>
      </c>
      <c r="B22" s="251" t="s">
        <v>910</v>
      </c>
      <c r="C22" s="253">
        <v>0</v>
      </c>
      <c r="D22" s="253">
        <v>0</v>
      </c>
      <c r="E22" s="248">
        <v>0</v>
      </c>
      <c r="F22" s="249">
        <f t="shared" si="5"/>
        <v>0</v>
      </c>
      <c r="G22" s="48"/>
      <c r="H22" s="48"/>
      <c r="I22" s="258"/>
      <c r="J22" s="259"/>
      <c r="K22" s="259"/>
      <c r="L22" s="257"/>
      <c r="M22" s="257"/>
      <c r="N22" s="48"/>
      <c r="O22" s="48"/>
      <c r="P22" s="48"/>
      <c r="Q22" s="48"/>
      <c r="R22" s="48"/>
      <c r="S22" s="48"/>
      <c r="T22" s="48"/>
      <c r="U22" s="48"/>
      <c r="V22" s="48"/>
      <c r="W22" s="48"/>
      <c r="X22" s="48"/>
      <c r="Y22" s="48"/>
      <c r="Z22" s="48"/>
    </row>
    <row r="23" spans="1:26" ht="18.75" customHeight="1">
      <c r="A23" s="250">
        <v>2.6</v>
      </c>
      <c r="B23" s="251" t="s">
        <v>911</v>
      </c>
      <c r="C23" s="253">
        <v>112156984</v>
      </c>
      <c r="D23" s="253">
        <v>266707084</v>
      </c>
      <c r="E23" s="248">
        <f t="shared" ref="E23:E27" si="6">+D23/C23%</f>
        <v>237.798017107878</v>
      </c>
      <c r="F23" s="249">
        <f t="shared" si="5"/>
        <v>-154550100</v>
      </c>
      <c r="G23" s="48"/>
      <c r="H23" s="48"/>
      <c r="I23" s="258"/>
      <c r="J23" s="259"/>
      <c r="K23" s="259"/>
      <c r="L23" s="260"/>
      <c r="M23" s="257"/>
      <c r="N23" s="48"/>
      <c r="O23" s="48"/>
      <c r="P23" s="48"/>
      <c r="Q23" s="48"/>
      <c r="R23" s="48"/>
      <c r="S23" s="48"/>
      <c r="T23" s="48"/>
      <c r="U23" s="48"/>
      <c r="V23" s="48"/>
      <c r="W23" s="48"/>
      <c r="X23" s="48"/>
      <c r="Y23" s="48"/>
      <c r="Z23" s="48"/>
    </row>
    <row r="24" spans="1:26" ht="18.75" customHeight="1">
      <c r="A24" s="250">
        <v>2.7</v>
      </c>
      <c r="B24" s="251" t="s">
        <v>912</v>
      </c>
      <c r="C24" s="253">
        <v>65181144</v>
      </c>
      <c r="D24" s="253">
        <v>260278075</v>
      </c>
      <c r="E24" s="248">
        <f t="shared" si="6"/>
        <v>399.31498440714699</v>
      </c>
      <c r="F24" s="249">
        <f t="shared" si="5"/>
        <v>-195096931</v>
      </c>
      <c r="G24" s="48"/>
      <c r="H24" s="48"/>
      <c r="I24" s="258"/>
      <c r="J24" s="259"/>
      <c r="K24" s="259"/>
      <c r="L24" s="260"/>
      <c r="M24" s="257"/>
      <c r="N24" s="48"/>
      <c r="O24" s="48"/>
      <c r="P24" s="48"/>
      <c r="Q24" s="48"/>
      <c r="R24" s="48"/>
      <c r="S24" s="48"/>
      <c r="T24" s="48"/>
      <c r="U24" s="48"/>
      <c r="V24" s="48"/>
      <c r="W24" s="48"/>
      <c r="X24" s="48"/>
      <c r="Y24" s="48"/>
      <c r="Z24" s="48"/>
    </row>
    <row r="25" spans="1:26" ht="18.75" customHeight="1">
      <c r="A25" s="250">
        <v>2.8</v>
      </c>
      <c r="B25" s="251" t="s">
        <v>913</v>
      </c>
      <c r="C25" s="253">
        <v>58818</v>
      </c>
      <c r="D25" s="253">
        <v>86394543</v>
      </c>
      <c r="E25" s="248">
        <f t="shared" si="6"/>
        <v>146884.53024584311</v>
      </c>
      <c r="F25" s="249">
        <f t="shared" si="5"/>
        <v>-86335725</v>
      </c>
      <c r="G25" s="48"/>
      <c r="H25" s="48"/>
      <c r="I25" s="258"/>
      <c r="J25" s="259"/>
      <c r="K25" s="259"/>
      <c r="L25" s="260"/>
      <c r="M25" s="257"/>
      <c r="N25" s="48"/>
      <c r="O25" s="48"/>
      <c r="P25" s="48"/>
      <c r="Q25" s="48"/>
      <c r="R25" s="48"/>
      <c r="S25" s="48"/>
      <c r="T25" s="48"/>
      <c r="U25" s="48"/>
      <c r="V25" s="48"/>
      <c r="W25" s="48"/>
      <c r="X25" s="48"/>
      <c r="Y25" s="48"/>
      <c r="Z25" s="48"/>
    </row>
    <row r="26" spans="1:26" ht="18.75" customHeight="1">
      <c r="A26" s="250">
        <v>2.9</v>
      </c>
      <c r="B26" s="251" t="s">
        <v>914</v>
      </c>
      <c r="C26" s="253">
        <v>1435924</v>
      </c>
      <c r="D26" s="253">
        <v>15835</v>
      </c>
      <c r="E26" s="248">
        <f t="shared" si="6"/>
        <v>1.1027742415336745</v>
      </c>
      <c r="F26" s="249">
        <f t="shared" si="5"/>
        <v>1420089</v>
      </c>
      <c r="G26" s="48"/>
      <c r="H26" s="48"/>
      <c r="I26" s="258"/>
      <c r="J26" s="259"/>
      <c r="K26" s="259"/>
      <c r="L26" s="260"/>
      <c r="M26" s="257"/>
      <c r="N26" s="48"/>
      <c r="O26" s="48"/>
      <c r="P26" s="48"/>
      <c r="Q26" s="48"/>
      <c r="R26" s="48"/>
      <c r="S26" s="48"/>
      <c r="T26" s="48"/>
      <c r="U26" s="48"/>
      <c r="V26" s="48"/>
      <c r="W26" s="48"/>
      <c r="X26" s="48"/>
      <c r="Y26" s="48"/>
      <c r="Z26" s="48"/>
    </row>
    <row r="27" spans="1:26" ht="18.75" customHeight="1">
      <c r="A27" s="250">
        <v>2.1</v>
      </c>
      <c r="B27" s="251" t="s">
        <v>915</v>
      </c>
      <c r="C27" s="253">
        <v>30897342</v>
      </c>
      <c r="D27" s="253">
        <v>70309755</v>
      </c>
      <c r="E27" s="248">
        <f t="shared" si="6"/>
        <v>227.55923470698548</v>
      </c>
      <c r="F27" s="249">
        <f t="shared" si="5"/>
        <v>-39412413</v>
      </c>
      <c r="G27" s="48"/>
      <c r="H27" s="48"/>
      <c r="I27" s="258"/>
      <c r="J27" s="259"/>
      <c r="K27" s="259"/>
      <c r="L27" s="260"/>
      <c r="M27" s="257"/>
      <c r="N27" s="48"/>
      <c r="O27" s="48"/>
      <c r="P27" s="48"/>
      <c r="Q27" s="48"/>
      <c r="R27" s="48"/>
      <c r="S27" s="48"/>
      <c r="T27" s="48"/>
      <c r="U27" s="48"/>
      <c r="V27" s="48"/>
      <c r="W27" s="48"/>
      <c r="X27" s="48"/>
      <c r="Y27" s="48"/>
      <c r="Z27" s="48"/>
    </row>
    <row r="28" spans="1:26" ht="18.75" customHeight="1">
      <c r="A28" s="261"/>
      <c r="B28" s="243" t="s">
        <v>916</v>
      </c>
      <c r="C28" s="262">
        <f t="shared" ref="C28:F28" si="7">SUM(C7-C17)</f>
        <v>3577190102.3799973</v>
      </c>
      <c r="D28" s="262">
        <f t="shared" si="7"/>
        <v>899064604.37999725</v>
      </c>
      <c r="E28" s="263">
        <f t="shared" si="7"/>
        <v>-18.133654690549221</v>
      </c>
      <c r="F28" s="264">
        <f t="shared" si="7"/>
        <v>2678125498</v>
      </c>
      <c r="G28" s="48"/>
      <c r="H28" s="48"/>
      <c r="I28" s="265"/>
      <c r="J28" s="266"/>
      <c r="K28" s="266"/>
      <c r="L28" s="267"/>
      <c r="M28" s="267"/>
      <c r="N28" s="48"/>
      <c r="O28" s="48"/>
      <c r="P28" s="48"/>
      <c r="Q28" s="48"/>
      <c r="R28" s="48"/>
      <c r="S28" s="48"/>
      <c r="T28" s="48"/>
      <c r="U28" s="48"/>
      <c r="V28" s="48"/>
      <c r="W28" s="48"/>
      <c r="X28" s="48"/>
      <c r="Y28" s="48"/>
      <c r="Z28" s="48"/>
    </row>
    <row r="29" spans="1:26" ht="18.75" customHeight="1">
      <c r="A29" s="261"/>
      <c r="B29" s="243"/>
      <c r="C29" s="268"/>
      <c r="D29" s="268"/>
      <c r="E29" s="268"/>
      <c r="F29" s="268"/>
      <c r="G29" s="48"/>
      <c r="H29" s="48"/>
      <c r="I29" s="48"/>
      <c r="J29" s="48"/>
      <c r="K29" s="48"/>
      <c r="L29" s="48"/>
      <c r="M29" s="48"/>
      <c r="N29" s="48"/>
      <c r="O29" s="48"/>
      <c r="P29" s="48"/>
      <c r="Q29" s="48"/>
      <c r="R29" s="48"/>
      <c r="S29" s="48"/>
      <c r="T29" s="48"/>
      <c r="U29" s="48"/>
      <c r="V29" s="48"/>
      <c r="W29" s="48"/>
      <c r="X29" s="48"/>
      <c r="Y29" s="48"/>
      <c r="Z29" s="48"/>
    </row>
    <row r="30" spans="1:26" ht="18.75" customHeight="1">
      <c r="A30" s="261"/>
      <c r="B30" s="243"/>
      <c r="C30" s="268"/>
      <c r="D30" s="268"/>
      <c r="E30" s="268"/>
      <c r="F30" s="268"/>
      <c r="G30" s="48"/>
      <c r="H30" s="48"/>
      <c r="I30" s="48"/>
      <c r="J30" s="48"/>
      <c r="K30" s="48"/>
      <c r="L30" s="48"/>
      <c r="M30" s="48"/>
      <c r="N30" s="48"/>
      <c r="O30" s="48"/>
      <c r="P30" s="48"/>
      <c r="Q30" s="48"/>
      <c r="R30" s="48"/>
      <c r="S30" s="48"/>
      <c r="T30" s="48"/>
      <c r="U30" s="48"/>
      <c r="V30" s="48"/>
      <c r="W30" s="48"/>
      <c r="X30" s="48"/>
      <c r="Y30" s="48"/>
      <c r="Z30" s="48"/>
    </row>
    <row r="31" spans="1:26" ht="18.75" customHeight="1">
      <c r="A31" s="261"/>
      <c r="B31" s="243"/>
      <c r="C31" s="268"/>
      <c r="D31" s="268"/>
      <c r="E31" s="268"/>
      <c r="F31" s="268"/>
      <c r="G31" s="48"/>
      <c r="H31" s="48"/>
      <c r="I31" s="48"/>
      <c r="J31" s="48"/>
      <c r="K31" s="48"/>
      <c r="L31" s="48"/>
      <c r="M31" s="48"/>
      <c r="N31" s="48"/>
      <c r="O31" s="48"/>
      <c r="P31" s="48"/>
      <c r="Q31" s="48"/>
      <c r="R31" s="48"/>
      <c r="S31" s="48"/>
      <c r="T31" s="48"/>
      <c r="U31" s="48"/>
      <c r="V31" s="48"/>
      <c r="W31" s="48"/>
      <c r="X31" s="48"/>
      <c r="Y31" s="48"/>
      <c r="Z31" s="48"/>
    </row>
    <row r="32" spans="1:26" ht="18.75" customHeight="1">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8.75"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ht="18.75" customHeight="1">
      <c r="A34" s="48"/>
      <c r="B34" s="31"/>
      <c r="C34" s="48"/>
      <c r="D34" s="1"/>
      <c r="E34" s="1"/>
      <c r="F34" s="1"/>
      <c r="G34" s="48"/>
      <c r="H34" s="48"/>
      <c r="I34" s="48"/>
      <c r="J34" s="48"/>
      <c r="K34" s="48"/>
      <c r="L34" s="48"/>
      <c r="M34" s="48"/>
      <c r="N34" s="48"/>
      <c r="O34" s="48"/>
      <c r="P34" s="48"/>
      <c r="Q34" s="48"/>
      <c r="R34" s="48"/>
      <c r="S34" s="48"/>
      <c r="T34" s="48"/>
      <c r="U34" s="48"/>
      <c r="V34" s="48"/>
      <c r="W34" s="48"/>
      <c r="X34" s="48"/>
      <c r="Y34" s="48"/>
      <c r="Z34" s="48"/>
    </row>
    <row r="35" spans="1:26" ht="18.75" customHeight="1">
      <c r="A35" s="48"/>
      <c r="B35" s="31"/>
      <c r="C35" s="48"/>
      <c r="D35" s="275"/>
      <c r="E35" s="274"/>
      <c r="F35" s="274"/>
      <c r="G35" s="48"/>
      <c r="H35" s="48"/>
      <c r="I35" s="48"/>
      <c r="J35" s="48"/>
      <c r="K35" s="48"/>
      <c r="L35" s="48"/>
      <c r="M35" s="48"/>
      <c r="N35" s="48"/>
      <c r="O35" s="48"/>
      <c r="P35" s="48"/>
      <c r="Q35" s="48"/>
      <c r="R35" s="48"/>
      <c r="S35" s="48"/>
      <c r="T35" s="48"/>
      <c r="U35" s="48"/>
      <c r="V35" s="48"/>
      <c r="W35" s="48"/>
      <c r="X35" s="48"/>
      <c r="Y35" s="48"/>
      <c r="Z35" s="48"/>
    </row>
    <row r="36" spans="1:26" ht="18.75" customHeight="1">
      <c r="A36" s="48"/>
      <c r="B36" s="1"/>
      <c r="C36" s="48"/>
      <c r="D36" s="1"/>
      <c r="E36" s="1"/>
      <c r="F36" s="1"/>
      <c r="G36" s="48"/>
      <c r="H36" s="48"/>
      <c r="I36" s="48"/>
      <c r="J36" s="48"/>
      <c r="K36" s="48"/>
      <c r="L36" s="48"/>
      <c r="M36" s="48"/>
      <c r="N36" s="48"/>
      <c r="O36" s="48"/>
      <c r="P36" s="48"/>
      <c r="Q36" s="48"/>
      <c r="R36" s="48"/>
      <c r="S36" s="48"/>
      <c r="T36" s="48"/>
      <c r="U36" s="48"/>
      <c r="V36" s="48"/>
      <c r="W36" s="48"/>
      <c r="X36" s="48"/>
      <c r="Y36" s="48"/>
      <c r="Z36" s="48"/>
    </row>
    <row r="37" spans="1:26" ht="18.75" customHeight="1">
      <c r="A37" s="48"/>
      <c r="B37" s="1"/>
      <c r="C37" s="48"/>
      <c r="D37" s="1"/>
      <c r="E37" s="1"/>
      <c r="F37" s="1"/>
      <c r="G37" s="48"/>
      <c r="H37" s="48"/>
      <c r="I37" s="48"/>
      <c r="J37" s="48"/>
      <c r="K37" s="48"/>
      <c r="L37" s="48"/>
      <c r="M37" s="48"/>
      <c r="N37" s="48"/>
      <c r="O37" s="48"/>
      <c r="P37" s="48"/>
      <c r="Q37" s="48"/>
      <c r="R37" s="48"/>
      <c r="S37" s="48"/>
      <c r="T37" s="48"/>
      <c r="U37" s="48"/>
      <c r="V37" s="48"/>
      <c r="W37" s="48"/>
      <c r="X37" s="48"/>
      <c r="Y37" s="48"/>
      <c r="Z37" s="48"/>
    </row>
    <row r="38" spans="1:26" ht="18.75" customHeight="1">
      <c r="A38" s="48"/>
      <c r="B38" s="1"/>
      <c r="C38" s="48"/>
      <c r="D38" s="1"/>
      <c r="E38" s="1"/>
      <c r="F38" s="1"/>
      <c r="G38" s="48"/>
      <c r="H38" s="48"/>
      <c r="I38" s="48"/>
      <c r="J38" s="48"/>
      <c r="K38" s="48"/>
      <c r="L38" s="48"/>
      <c r="M38" s="48"/>
      <c r="N38" s="48"/>
      <c r="O38" s="48"/>
      <c r="P38" s="48"/>
      <c r="Q38" s="48"/>
      <c r="R38" s="48"/>
      <c r="S38" s="48"/>
      <c r="T38" s="48"/>
      <c r="U38" s="48"/>
      <c r="V38" s="48"/>
      <c r="W38" s="48"/>
      <c r="X38" s="48"/>
      <c r="Y38" s="48"/>
      <c r="Z38" s="48"/>
    </row>
    <row r="39" spans="1:26" ht="18.75" customHeight="1">
      <c r="A39" s="48"/>
      <c r="B39" s="31"/>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8.75" customHeight="1">
      <c r="A40" s="48"/>
      <c r="B40" s="31"/>
      <c r="C40" s="48"/>
      <c r="D40" s="275"/>
      <c r="E40" s="274"/>
      <c r="F40" s="274"/>
      <c r="G40" s="48"/>
      <c r="H40" s="48"/>
      <c r="I40" s="48"/>
      <c r="J40" s="48"/>
      <c r="K40" s="48"/>
      <c r="L40" s="48"/>
      <c r="M40" s="48"/>
      <c r="N40" s="48"/>
      <c r="O40" s="48"/>
      <c r="P40" s="48"/>
      <c r="Q40" s="48"/>
      <c r="R40" s="48"/>
      <c r="S40" s="48"/>
      <c r="T40" s="48"/>
      <c r="U40" s="48"/>
      <c r="V40" s="48"/>
      <c r="W40" s="48"/>
      <c r="X40" s="48"/>
      <c r="Y40" s="48"/>
      <c r="Z40" s="48"/>
    </row>
    <row r="41" spans="1:26" ht="18.7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8.7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8.7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8.7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8.7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8.7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8.7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8.75" customHeight="1">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8.7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8.75"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8.7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8.7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8.7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8.75" customHeight="1">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8.75" customHeight="1">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8.75" customHeight="1">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8.7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8.75" customHeight="1">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8.75"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8.75"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8.7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8.7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8.7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8.75"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8.7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8.7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8.7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8.7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8.7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8.7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8.7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8.7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8.7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8.7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8.7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8.7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8.7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8.7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8.7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8.7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8.7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8.7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8.7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8.7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8.7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8.7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8.7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8.7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8.7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8.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8.7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8.7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8.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8.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8.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8.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8.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8.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8.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8.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8.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8.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8.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8.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8.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8.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8.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8.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8.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8.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8.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8.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8.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8.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8.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8.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8.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8.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8.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8.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8.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8.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8.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8.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8.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8.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8.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8.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8.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8.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8.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8.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8.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8.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8.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8.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8.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8.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8.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8.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8.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8.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8.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8.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8.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8.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8.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8.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8.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8.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8.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8.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8.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8.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8.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8.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8.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8.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8.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8.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8.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8.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8.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8.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8.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8.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8.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8.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8.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8.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8.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8.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8.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8.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8.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8.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8.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8.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8.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8.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8.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8.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8.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8.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8.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8.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8.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8.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8.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8.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8.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8.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8.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8.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8.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8.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8.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8.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8.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8.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8.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8.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8.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8.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8.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8.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8.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8.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8.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8.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8.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8.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8.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8.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8.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8.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8.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8.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8.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8.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8.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8.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8.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8.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8.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8.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8.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8.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8.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8.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8.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8.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8.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8.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8.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8.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8.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8.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8.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8.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8.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8.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8.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8.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8.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8.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8.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8.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8.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8.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8.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8.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8.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8.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8.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8.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8.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8.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8.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8.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8.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8.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8.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8.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8.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8.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8.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8.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8.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8.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8.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8.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8.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8.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8.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8.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8.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8.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8.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8.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8.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8.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8.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8.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8.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8.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8.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8.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8.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8.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8.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8.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8.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8.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8.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8.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8.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8.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8.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8.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8.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8.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8.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8.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8.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8.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8.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8.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8.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8.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8.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8.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8.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8.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8.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8.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8.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8.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8.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8.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8.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8.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8.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8.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8.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8.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8.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8.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8.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8.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8.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8.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8.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8.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8.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8.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8.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8.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8.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8.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8.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8.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8.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8.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8.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8.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8.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8.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8.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8.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8.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8.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8.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8.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8.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8.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8.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8.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8.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8.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8.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8.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8.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8.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8.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8.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8.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8.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8.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8.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8.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8.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8.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8.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8.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8.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8.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8.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8.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8.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8.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8.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8.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8.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8.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8.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8.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8.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8.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8.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8.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8.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8.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8.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8.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8.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8.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8.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8.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8.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8.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8.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8.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8.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8.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8.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8.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8.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8.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8.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8.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8.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8.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8.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8.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8.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8.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8.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8.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8.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8.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8.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8.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8.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8.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8.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8.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8.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8.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8.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8.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8.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8.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8.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8.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8.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8.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8.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8.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8.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8.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8.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8.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8.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8.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8.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8.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8.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8.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8.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8.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8.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8.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8.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8.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8.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8.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8.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8.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8.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8.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8.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8.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8.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8.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8.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8.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8.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8.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8.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8.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8.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8.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8.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8.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8.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8.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8.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8.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8.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8.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8.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8.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8.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8.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8.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8.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8.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8.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8.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8.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8.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8.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8.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8.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8.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8.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8.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8.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8.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8.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8.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8.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8.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8.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8.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8.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8.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8.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8.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8.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8.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8.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8.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8.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8.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8.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8.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8.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8.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8.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8.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8.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8.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8.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8.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8.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8.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8.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8.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8.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8.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8.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8.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8.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8.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8.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8.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8.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8.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8.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8.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8.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8.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8.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8.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8.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8.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8.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8.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8.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8.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8.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8.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8.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8.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8.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8.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8.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8.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8.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8.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8.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8.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8.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8.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8.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8.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8.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8.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8.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8.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8.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8.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8.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8.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8.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8.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8.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8.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8.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8.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8.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8.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8.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8.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8.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8.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8.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8.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8.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8.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8.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8.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8.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8.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8.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8.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8.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8.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8.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8.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8.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8.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8.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8.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8.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8.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8.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8.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8.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8.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8.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8.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8.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8.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8.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8.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8.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8.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8.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8.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8.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8.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8.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8.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8.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8.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8.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8.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8.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8.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8.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8.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8.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8.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8.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8.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8.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8.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8.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8.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8.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8.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8.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8.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8.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8.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8.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8.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8.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8.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8.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8.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8.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8.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8.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8.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8.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8.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8.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8.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8.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8.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8.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8.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8.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8.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8.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8.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8.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8.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8.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8.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8.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8.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8.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8.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8.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8.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8.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8.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8.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8.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8.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8.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8.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8.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8.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8.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8.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8.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8.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8.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8.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8.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8.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8.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8.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8.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8.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8.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8.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8.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8.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8.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8.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8.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8.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8.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8.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8.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8.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8.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8.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8.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8.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8.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8.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8.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8.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8.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8.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8.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8.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8.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8.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8.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8.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8.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8.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8.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8.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8.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8.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8.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8.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8.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8.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8.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8.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8.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8.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8.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8.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8.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8.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8.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8.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8.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8.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8.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8.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8.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8.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8.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8.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8.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8.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8.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8.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8.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8.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8.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8.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8.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8.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8.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8.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8.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8.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8.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8.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8.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8.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8.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8.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8.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8.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8.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8.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8.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8.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8.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8.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8.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8.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8.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8.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8.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8.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8.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8.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8.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8.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8.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8.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8.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8.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8.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8.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8.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8.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8.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8.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8.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8.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8.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8.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8.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8.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8.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8.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8.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8.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8.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8.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8.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8.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8.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8.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8.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8.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8.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8.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8.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8.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8.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8.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8.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8.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8.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8.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8.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8.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8.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8.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8.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8.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8.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8.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8.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8.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8.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8.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8.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8.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8.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8.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8.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8.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8.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8.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8.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8.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8.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8.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8.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8.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8.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8.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8.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8.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8.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8.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8.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8.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8.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8.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8.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8.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8.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8.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8.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8.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8.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8.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8.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8.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8.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8.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8.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8.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8.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8.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8.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8.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8.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8.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8.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8.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8.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8.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8.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8.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8.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8.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8.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8.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8.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8.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8.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8.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8.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8.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8.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8.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8.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8.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8.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8.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8.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8.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8.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8.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8.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8.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8.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8.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8.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8.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8.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8.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8.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8.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8.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8.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8.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8.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8.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8.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8.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8.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8.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8.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8.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8.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8.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8.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8.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8.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8.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8.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8.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8.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8.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8.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8.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8.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8.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8.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8.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8.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8.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8.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8.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8.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8.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8.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8.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8.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8.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8.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8.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8.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8.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8.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8.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18.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18.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18.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18.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18.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18.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18.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18.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18.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ht="18.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ht="18.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ht="18.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ht="18.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ht="18.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ht="18.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ht="18.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ht="18.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ht="18.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ht="18.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ht="18.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ht="18.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ht="18.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ht="18.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ht="18.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ht="18.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ht="18.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ht="18.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ht="18.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ht="18.75"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ht="18.75"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ht="18.75"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ht="18.75"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8">
    <mergeCell ref="A6:B6"/>
    <mergeCell ref="D35:F35"/>
    <mergeCell ref="D40:F40"/>
    <mergeCell ref="A1:F1"/>
    <mergeCell ref="A2:F2"/>
    <mergeCell ref="A3:F3"/>
    <mergeCell ref="A4:F4"/>
    <mergeCell ref="A5:H5"/>
  </mergeCells>
  <pageMargins left="0.84" right="0.25" top="0.75" bottom="0.75" header="0" footer="0"/>
  <pageSetup paperSize="9" scale="7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Estado de Situación</vt:lpstr>
      <vt:lpstr>Est. de Rendimiento Fin</vt:lpstr>
      <vt:lpstr>Cambio en el Patrimonio 2024</vt:lpstr>
      <vt:lpstr>Flujo de Efectivo </vt:lpstr>
      <vt:lpstr>NOTAS 7 AL 29</vt:lpstr>
      <vt:lpstr>Nota 10</vt:lpstr>
      <vt:lpstr>Nota 13</vt:lpstr>
      <vt:lpstr>Estado Comparativo Ejecucion pr</vt:lpstr>
      <vt:lpstr>'NOTAS 7 AL 29'!OLE_LINK1</vt:lpstr>
      <vt:lpstr>'NOTAS 7 AL 29'!OLE_LINK4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EDGAR RODRIGUEZ E</cp:lastModifiedBy>
  <cp:lastPrinted>2026-01-27T12:44:46Z</cp:lastPrinted>
  <dcterms:modified xsi:type="dcterms:W3CDTF">2026-01-27T12:47:00Z</dcterms:modified>
</cp:coreProperties>
</file>