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bx45\Downloads\"/>
    </mc:Choice>
  </mc:AlternateContent>
  <bookViews>
    <workbookView xWindow="0" yWindow="0" windowWidth="19365" windowHeight="4755"/>
  </bookViews>
  <sheets>
    <sheet name="Cuarto Trimestre 2024" sheetId="1" r:id="rId1"/>
  </sheets>
  <externalReferences>
    <externalReference r:id="rId2"/>
  </externalReferences>
  <definedNames>
    <definedName name="_xlnm.Print_Area" localSheetId="0">'Cuarto Trimestre 2024'!$B$1:$K$158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7" i="1" l="1"/>
  <c r="J117" i="1"/>
  <c r="K116" i="1"/>
  <c r="J116" i="1"/>
  <c r="G112" i="1"/>
  <c r="C136" i="1" s="1"/>
  <c r="D112" i="1"/>
  <c r="J112" i="1" s="1"/>
  <c r="B112" i="1"/>
  <c r="C134" i="1" s="1"/>
  <c r="C82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G25" i="1"/>
  <c r="J25" i="1" s="1"/>
  <c r="D25" i="1"/>
  <c r="C83" i="1" s="1"/>
  <c r="B25" i="1"/>
  <c r="D16" i="1"/>
  <c r="D15" i="1"/>
  <c r="C135" i="1" l="1"/>
  <c r="C84" i="1"/>
</calcChain>
</file>

<file path=xl/sharedStrings.xml><?xml version="1.0" encoding="utf-8"?>
<sst xmlns="http://schemas.openxmlformats.org/spreadsheetml/2006/main" count="252" uniqueCount="134">
  <si>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</si>
  <si>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</si>
  <si>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</si>
  <si>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</si>
  <si>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</si>
  <si>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</si>
  <si>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Ejecución Presupuestaria Cuarto Trimestre 2024</t>
  </si>
  <si>
    <t>V-12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</si>
  <si>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</si>
  <si>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</si>
  <si>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</si>
  <si>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</si>
  <si>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</si>
  <si>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</si>
  <si>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</si>
  <si>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</si>
  <si>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</si>
  <si>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</si>
  <si>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</si>
  <si>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</si>
  <si>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</si>
  <si>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</si>
  <si>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</si>
  <si>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</si>
  <si>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</si>
  <si>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</si>
  <si>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</si>
  <si>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</si>
  <si>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</si>
  <si>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</si>
  <si>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</si>
  <si>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</si>
  <si>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</si>
  <si>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</si>
  <si>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Aumentar la cantidad de estudiantes formados en las áreas Artísticas, Humanísticas, de las Ciencias e Ingeniería y Arquitectura, a través de la matriculación y reinscripción de 334,250.00 en el año 2022 a 335,956.00 en el año 2024.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</si>
  <si>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</si>
  <si>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</si>
  <si>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</si>
  <si>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</si>
  <si>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</si>
  <si>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</si>
  <si>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</si>
  <si>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</si>
  <si>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</si>
  <si>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</si>
  <si>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</si>
  <si>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</si>
  <si>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</si>
  <si>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</si>
  <si>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</si>
  <si>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</si>
  <si>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</si>
  <si>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</si>
  <si>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</si>
  <si>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</si>
  <si>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</si>
  <si>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</si>
  <si>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</si>
  <si>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</si>
  <si>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</si>
  <si>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</si>
  <si>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</si>
  <si>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</si>
  <si>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</si>
  <si>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</si>
  <si>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</si>
  <si>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</si>
  <si>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</si>
  <si>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</si>
  <si>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</si>
  <si>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Consiste en formar recursos humanos en las áreas de las ciencias económicas y sociales conforme a las necesidades que requiere el desarrollo del país como son: Licenciatura en Economía, Licenciatura en Administración de Empresas, Licenciatura en Administración de Empresas Turísticas y Hoteleras, Licenciatura en Administración Pública, Lic. en Contabilidad, Lic. en Estadísticas, mención Informática, Lic. en Estadísticas, Mención Socioeconómica, Lic. en Mercadotecnia, Lic. en Sociología y Lic. en Trabajo Social.</t>
  </si>
  <si>
    <t>Logros alcanzados:</t>
  </si>
  <si>
    <r>
      <t>Con relación a la ejecución física en la formación de profesionales en ciencias económicas y sociales, se logró formar el 100%</t>
    </r>
    <r>
      <rPr>
        <i/>
        <sz val="13"/>
        <color rgb="FFFF0000"/>
        <rFont val="Calibri"/>
        <family val="2"/>
        <scheme val="minor"/>
      </rPr>
      <t xml:space="preserve">  </t>
    </r>
    <r>
      <rPr>
        <i/>
        <sz val="13"/>
        <rFont val="Calibri"/>
        <family val="2"/>
        <scheme val="minor"/>
      </rPr>
      <t>de la meta física programada para el trimestre octubre-diciembre 2024, donde se esperaba atender 11,906 estudiantes con un monto presupuestado de RD$204,626,323, se logró atender a 11,903 en los siguientes ámbitos 10,832 en el grado, 861 Titulados de grado y 210 Titulados de Postgrado;  con un monto financiero ejecutado de RD$ 314,534,037</t>
    </r>
    <r>
      <rPr>
        <i/>
        <sz val="13"/>
        <color rgb="FFFF0000"/>
        <rFont val="Calibri"/>
        <family val="2"/>
        <scheme val="minor"/>
      </rPr>
      <t xml:space="preserve"> </t>
    </r>
    <r>
      <rPr>
        <i/>
        <sz val="13"/>
        <rFont val="Calibri"/>
        <family val="2"/>
        <scheme val="minor"/>
      </rPr>
      <t>representando un 154% del financiero programado.</t>
    </r>
  </si>
  <si>
    <t>Causas y justificación del desvío:</t>
  </si>
  <si>
    <t>Con relación a la ejecución física no presenta desviación para el 4to trimestre 2024, mientras que la ejecución financiera presenta un desvío de un 54% por encima de lo programado, debido a la necesidad de transferencia de fondos de otras actividades y/o productos, dejando en evidencia la necesidad de la flexibilidad operativa en la asignación de recursos, así como el aporte extra ordinario.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</si>
  <si>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</si>
  <si>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r>
      <t>Con relación a la ejecución física en la formación de profesionales en ciencias, se formó el 114%  de la meta programada para el trimestre octubre-diciembre 2024, donde se esperaba atender 3,590 estudiantes con un monto presupuestado de RD$391,721,399, se atendió a 4,093 en los siguientes ámbitos 3,354 en el grado, 519 Titulados de grado y 220 Titulados de Postgrado;  con un monto financiero ejecutado de RD$381,280,527 representando un 97% del financiero programado</t>
    </r>
    <r>
      <rPr>
        <i/>
        <sz val="13"/>
        <color rgb="FFFF0000"/>
        <rFont val="Calibri"/>
        <family val="2"/>
        <scheme val="minor"/>
      </rPr>
      <t>.</t>
    </r>
  </si>
  <si>
    <t>Con relación a la Ejecución física presenta un desvío de un 14% por encima de lo programado, impulsada principalmente por estudiantes titulados de grado y postgrado, en contraste, la ejecución financiera presenta un  desvío no considerable del 3% por debajo de lo programado.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</si>
  <si>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</si>
  <si>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 relación a la ejecución física en la formación de profesionales en ciencias jurídicas y políticas, se formó el 113%  de la meta física programada para el trimestre octubre-diciembre 2024, donde se esperaba atender 4,412 estudiantes con un monto presupuestado de RD$116,107,331 se atendió a 4,976 en los siguientes ámbitos  4,347  en el grado, 449 Titulados de grado y  180 Titulados de Postgrado;  con un monto de ejecución financiera de RD$151,596,647 representando un 131%.</t>
  </si>
  <si>
    <t xml:space="preserve">La desviación presentada de un 13% por encima de lo programado en la ejecución física, impulsada principalmente por estudiantes titulados de grado y postgrado, mientras que la desviación financiera ejecutada por un 31% por encima de lo programado se debió a transferencias de fondos de otras actividades y/o productos, dejando en evidencia la  necesidad de flexibilidad operativa en la asignación de recursos. 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</si>
  <si>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</si>
  <si>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>Con relación a la ejecución física en la formación de profesionales en ciencias agronómicas y veterinarias, se formó el 142%  de la meta física programada para el trimestre octubre-diciembre 2024, donde se esperaba atender 1,284 estudiantes con un monto presupuestado de RD$ 41,460,860, se atendió a 1,818 en los siguientes ámbitos 1,484 en el grado, 234 Titulados de grado y 100 Titulados de postgrado;  con un monto financiero ejecutado de RD$59,541,413 representando un 144% del financiero programado.</t>
  </si>
  <si>
    <t>La desviación presentada de un 42% por encima de lo programado en la ejecución física, se debió a estudiantes que cambian de carrera, nuevo ingreso a facultad y titulados de grado y postgrado; mientras que la desviación financiera ejecutada de un 44% por encima de lo programado se debe a transferencia de fondo de otra actividad y/o producto, así como el aporte extra ordinario.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</si>
  <si>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</si>
  <si>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>Con relación a la ejecución física en la formación de profesionales en ciencias de la educación, se logró formar el 97%  de la meta física programada para el trimestre octubre-diciembre 2024, donde se esperaba atender 21,809 estudiantes con un monto presupuestado de RD$177,735,642, se atendió a 21,195 en los siguientes ámbitos 19,653 en el grado, 1,451  Titulados de grado y 91 Titulados de Postgrado;  con un monto financiero ejecutado de RD$250,943,837 representando un 141% del financiero programado.</t>
  </si>
  <si>
    <t>La desviación presentada de un 3% por debajo de lo programado en la ejecución física  no es considerable. Mientras que la desviación de un 41% por encima de lo programado en la ejecución financiera se debió a transferencia de fondo de otra actividad y/o producto dejando en evidencia la flexibilidad operativa en la asignación de recursos.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</si>
  <si>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</si>
  <si>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 relación a la ejecución física en la formación de profesionales en artes, se logró formar el 114%  de la meta física programada para el trimestre octubre-diciembre 2024, donde se esperaba atender 2,755 estudiantes con un monto presupuestado de RD$65,575,802 se atendió a 3,150 en los siguientes ámbitos  2,682 en el grado, 358 Titulados de grado y 110 Titulados de Postgrado;  con un monto financiero ejecutado de RD$96,282,276 representando un 147 % del financiero programado.</t>
  </si>
  <si>
    <t>La desviación presentada de un 14% por encima de lo programado en la ejecución física, impulsada principalmente por estudiantes titulados de grado y postgrado; mientras que la desviación de un 47% por encima de lo programado en la ejecución financiera se debió a transferencia de fondo de otra actividad y/o producto, así como el aporte extra ordinario.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</si>
  <si>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</si>
  <si>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 relación a la ejecución física en la formación de profesionales en ciencias de la salud, se formó el 112%  de la meta física programada para el trimestre octubre-diciembre 2024, donde se esperaba atender 14,485 estudiantes con un monto presupuestado de RD$285,454,830 se atendió a 16,258 en los siguientes ámbitos 15,089 en el grado,  949 Titulados de grado y 220 Titulados de Postgrado;  con un monto financiero ejecutado de RD$421,040,884 representando un 147 % del financiero programado.</t>
  </si>
  <si>
    <t>La desviación presentada de un 12% por encima de lo programado en la ejecución física se debió a estudiantes que cambian de carrera, nuevo ingreso a facultad y titulados de grado y postgrado; mientras que la desviación de un 47% por encima de lo programado en la ejecución financiera se debió a la necesidad de  transferencia de fondo de otra actividad y/o producto.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</si>
  <si>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</si>
  <si>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>Con relación a la ejecución física en la formación de profesionales en ingeniería y arquitectura, se logró formar el 101%  de la meta física programada para el trimestre octubre-diciembre 2024, donde se esperaba atender 8,235 estudiantes con un monto presupuestado de RD$89,690,794 se atendió a 8,352 en los siguientes ámbitos 7,602 en el grado, 580 Titulados de grado y 170 Titulados de Postgrado;  con un con un monto financiero ejecutado de RD$132,189,076 representando un 147% del financiero programado.</t>
  </si>
  <si>
    <t>La desviación presentada de un 1% por encima de la ejecución física programada no es considerable. Mientras que la desviación del 47% por encima de lo programado en la ejecución financiera se debió a transferencia de fondo de otra actividad y/o producto, asi como el aporte extra ordinario.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</si>
  <si>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</si>
  <si>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t>Con relación a la ejecución física en la formación de profesionales en humanidades, se logró formar el 99%  de la meta física programada para el trimestre octubre-diciembre 2024, donde se esperaba atender 15,516 estudiantes con un monto presupuestado de RD$372,987,019 se atendió a 15,383 en los siguientes ámbitos 14,566  en el grado,  608 Titulados de grado y  209 Titulados de Postgrado;  con un monto de ejecución financiera de RD$361,083,127 representando un 97%.</t>
  </si>
  <si>
    <t>La desviación presentada 1% por debajo de lo programado en la ejecución física no es considerable. En tanto que la desviación de un 3% por debajo de lo programado en la ejecución financiera es debido a transferencias de fondos a otras actividades  y/o productos que los requerían.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</si>
  <si>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</si>
  <si>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</si>
  <si>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</si>
  <si>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</si>
  <si>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</si>
  <si>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</si>
  <si>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</si>
  <si>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</si>
  <si>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</si>
  <si>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</si>
  <si>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</si>
  <si>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</si>
  <si>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</si>
  <si>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Aumentar los servicios que habilitan a los estudiantes para recibir y asimilar los procesos formativos de nivel superior y carreras específicas, de 2,388,137.00 servicios que se habían paralizado por la pandemia COVID-19, en el año 2022 a  2,588,556.00 para el año 2024.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</si>
  <si>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</si>
  <si>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</si>
  <si>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</si>
  <si>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</si>
  <si>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</si>
  <si>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t>Con relación a la ejecución física, en los servicios se ofertó el 119% de la meta física programada para el trimestre octubre-diciembre 2024, donde se esperaba ofertar 646,909 servicios con un monto presupuestado de RD$94,180,989 se ofertó 771,074 servicios con un monto financiero ejecutado de RD$ 157,521,255 llegando a  167% de la programación financiera.</t>
  </si>
  <si>
    <t>La desviación de un 19% por encima de la meta física programada, se debió a que los servicios de salud, raciones alimenticias y otros aumentaron debido a la modalidad presencial del semestre 2024-20.  La desviación presentada de un 67% por encima de lo programado en la ejecución financiera,  se debió a transferencias de fondos de otra actividad y/o producto y el aporte extraordinario</t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</si>
  <si>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</si>
  <si>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Con relación a la ejecución de créditos, becas y exoneraciones otorgadas, se logró el 95% de la meta física programada para el trimestre octubre-diciembre 2024 se programó otorgar 230 ayudas económicas con una programación financiera de RD$10,430,464 y se otorgaron 218 ayudas económicas con una ejecución financiera de RD$12,370,422, el cual representa el 119% de lo programado.</t>
  </si>
  <si>
    <t>La desviación presentada en la ejecución física de un 5% por debajo de lo programado no es considerable, mientras que la desviación de un  19% más de lo programado en la ejecución financiera, es debido a transferencias de fondos de otras actividades  y/o productos  y el aporte extraordinario.</t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</si>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</sst>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4" fillId="0" borderId="1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Protection="1">
      <protection locked="0"/>
    </xf>
    <xf numFmtId="0" fontId="30" fillId="0" borderId="22" xfId="0" applyFont="1" applyBorder="1" applyAlignment="1">
      <alignment vertical="top"/>
    </xf>
    <xf numFmtId="0" fontId="2" fillId="0" borderId="0" xfId="0" applyFont="1" applyAlignment="1">
      <alignment vertical="top"/>
    </xf>
    <xf numFmtId="166" fontId="34" fillId="0" borderId="0" xfId="0" applyNumberFormat="1" applyFont="1" applyAlignment="1">
      <alignment horizontal="center" vertical="center" wrapText="1" readingOrder="1"/>
    </xf>
    <xf numFmtId="0" fontId="35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30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8" fillId="9" borderId="34" xfId="0" applyFont="1" applyFill="1" applyBorder="1" applyAlignment="1">
      <alignment horizontal="center" vertical="center" wrapText="1" readingOrder="1"/>
    </xf>
    <xf numFmtId="0" fontId="38" fillId="9" borderId="35" xfId="0" applyFont="1" applyFill="1" applyBorder="1" applyAlignment="1">
      <alignment horizontal="center" vertical="center" wrapText="1" readingOrder="1"/>
    </xf>
    <xf numFmtId="0" fontId="38" fillId="9" borderId="37" xfId="0" applyFont="1" applyFill="1" applyBorder="1" applyAlignment="1">
      <alignment horizontal="center" vertical="center" wrapText="1" readingOrder="1"/>
    </xf>
    <xf numFmtId="0" fontId="38" fillId="9" borderId="38" xfId="0" applyFont="1" applyFill="1" applyBorder="1" applyAlignment="1">
      <alignment horizontal="center" vertical="center" wrapText="1" readingOrder="1"/>
    </xf>
    <xf numFmtId="0" fontId="38" fillId="9" borderId="39" xfId="0" applyFont="1" applyFill="1" applyBorder="1" applyAlignment="1">
      <alignment horizontal="center" vertical="center" wrapText="1" readingOrder="1"/>
    </xf>
    <xf numFmtId="0" fontId="31" fillId="0" borderId="40" xfId="0" applyFont="1" applyBorder="1" applyAlignment="1" applyProtection="1">
      <alignment vertical="center" wrapText="1"/>
      <protection locked="0"/>
    </xf>
    <xf numFmtId="0" fontId="31" fillId="0" borderId="50" xfId="0" applyFont="1" applyBorder="1" applyAlignment="1" applyProtection="1">
      <alignment vertical="center" wrapText="1"/>
      <protection locked="0"/>
    </xf>
    <xf numFmtId="165" fontId="31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1" fillId="0" borderId="50" xfId="0" applyNumberFormat="1" applyFont="1" applyBorder="1" applyAlignment="1" applyProtection="1">
      <alignment horizontal="center" vertical="center" wrapText="1"/>
      <protection locked="0"/>
    </xf>
    <xf numFmtId="9" fontId="32" fillId="8" borderId="50" xfId="2" applyFont="1" applyFill="1" applyBorder="1" applyAlignment="1" applyProtection="1">
      <alignment horizontal="center" vertical="center" wrapText="1" readingOrder="1"/>
    </xf>
    <xf numFmtId="167" fontId="32" fillId="8" borderId="51" xfId="0" applyNumberFormat="1" applyFont="1" applyFill="1" applyBorder="1" applyAlignment="1">
      <alignment horizontal="center" vertical="center" wrapText="1" readingOrder="1"/>
    </xf>
    <xf numFmtId="0" fontId="31" fillId="0" borderId="28" xfId="0" applyFont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vertical="center" wrapText="1"/>
      <protection locked="0"/>
    </xf>
    <xf numFmtId="165" fontId="31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1" fillId="0" borderId="29" xfId="0" applyNumberFormat="1" applyFont="1" applyBorder="1" applyAlignment="1" applyProtection="1">
      <alignment horizontal="center" vertical="center" wrapText="1"/>
      <protection locked="0"/>
    </xf>
    <xf numFmtId="165" fontId="31" fillId="0" borderId="52" xfId="0" applyNumberFormat="1" applyFont="1" applyFill="1" applyBorder="1" applyAlignment="1" applyProtection="1">
      <alignment horizontal="center" vertical="center" wrapText="1" readingOrder="1"/>
      <protection locked="0"/>
    </xf>
    <xf numFmtId="9" fontId="32" fillId="8" borderId="30" xfId="2" applyFont="1" applyFill="1" applyBorder="1" applyAlignment="1" applyProtection="1">
      <alignment horizontal="center" vertical="center" wrapText="1" readingOrder="1"/>
    </xf>
    <xf numFmtId="167" fontId="32" fillId="8" borderId="33" xfId="2" applyNumberFormat="1" applyFont="1" applyFill="1" applyBorder="1" applyAlignment="1" applyProtection="1">
      <alignment horizontal="center" vertical="center" wrapText="1" readingOrder="1"/>
    </xf>
    <xf numFmtId="165" fontId="31" fillId="0" borderId="22" xfId="0" applyNumberFormat="1" applyFont="1" applyBorder="1" applyAlignment="1">
      <alignment horizontal="center" vertical="center" wrapText="1" readingOrder="1"/>
    </xf>
    <xf numFmtId="165" fontId="31" fillId="0" borderId="0" xfId="0" applyNumberFormat="1" applyFont="1" applyProtection="1">
      <protection locked="0"/>
    </xf>
    <xf numFmtId="0" fontId="35" fillId="0" borderId="0" xfId="0" applyFont="1" applyAlignment="1" applyProtection="1">
      <alignment wrapText="1"/>
      <protection locked="0"/>
    </xf>
    <xf numFmtId="43" fontId="35" fillId="0" borderId="0" xfId="1" applyFont="1" applyBorder="1" applyAlignment="1" applyProtection="1">
      <alignment wrapText="1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0" fontId="33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8" fillId="5" borderId="5" xfId="0" applyFont="1" applyFill="1" applyBorder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28" fillId="5" borderId="1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 wrapText="1"/>
    </xf>
    <xf numFmtId="0" fontId="30" fillId="6" borderId="0" xfId="0" applyFont="1" applyFill="1" applyAlignment="1">
      <alignment horizontal="left" vertical="center" wrapText="1"/>
    </xf>
    <xf numFmtId="0" fontId="30" fillId="6" borderId="15" xfId="0" applyFont="1" applyFill="1" applyBorder="1" applyAlignment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30" fillId="6" borderId="5" xfId="0" applyFont="1" applyFill="1" applyBorder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30" fillId="6" borderId="15" xfId="0" applyFont="1" applyFill="1" applyBorder="1" applyAlignment="1">
      <alignment horizontal="left" vertical="center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38" fillId="9" borderId="35" xfId="0" applyFont="1" applyFill="1" applyBorder="1" applyAlignment="1">
      <alignment horizontal="center" vertical="center" wrapText="1" readingOrder="1"/>
    </xf>
    <xf numFmtId="0" fontId="31" fillId="7" borderId="35" xfId="0" applyFont="1" applyFill="1" applyBorder="1" applyAlignment="1">
      <alignment vertical="top" wrapText="1"/>
    </xf>
    <xf numFmtId="0" fontId="31" fillId="7" borderId="36" xfId="0" applyFont="1" applyFill="1" applyBorder="1" applyAlignment="1">
      <alignment vertical="top" wrapText="1"/>
    </xf>
    <xf numFmtId="0" fontId="32" fillId="7" borderId="23" xfId="0" applyFont="1" applyFill="1" applyBorder="1" applyAlignment="1">
      <alignment horizontal="center" vertical="center" wrapText="1" readingOrder="1"/>
    </xf>
    <xf numFmtId="0" fontId="32" fillId="7" borderId="24" xfId="0" applyFont="1" applyFill="1" applyBorder="1" applyAlignment="1">
      <alignment horizontal="center" vertical="center" wrapText="1" readingOrder="1"/>
    </xf>
    <xf numFmtId="0" fontId="32" fillId="7" borderId="25" xfId="0" applyFont="1" applyFill="1" applyBorder="1" applyAlignment="1">
      <alignment horizontal="center" vertical="center" wrapText="1" readingOrder="1"/>
    </xf>
    <xf numFmtId="0" fontId="32" fillId="7" borderId="26" xfId="0" applyFont="1" applyFill="1" applyBorder="1" applyAlignment="1">
      <alignment horizontal="center" vertical="center" wrapText="1" readingOrder="1"/>
    </xf>
    <xf numFmtId="0" fontId="32" fillId="7" borderId="27" xfId="0" applyFont="1" applyFill="1" applyBorder="1" applyAlignment="1">
      <alignment horizontal="center" vertical="center" wrapText="1" readingOrder="1"/>
    </xf>
    <xf numFmtId="37" fontId="31" fillId="0" borderId="28" xfId="1" applyNumberFormat="1" applyFont="1" applyFill="1" applyBorder="1" applyAlignment="1" applyProtection="1">
      <alignment horizontal="center" vertical="center" wrapText="1" readingOrder="1"/>
    </xf>
    <xf numFmtId="37" fontId="31" fillId="0" borderId="29" xfId="1" applyNumberFormat="1" applyFont="1" applyFill="1" applyBorder="1" applyAlignment="1" applyProtection="1">
      <alignment horizontal="center" vertical="center" wrapText="1" readingOrder="1"/>
    </xf>
    <xf numFmtId="37" fontId="31" fillId="0" borderId="30" xfId="1" applyNumberFormat="1" applyFont="1" applyFill="1" applyBorder="1" applyAlignment="1" applyProtection="1">
      <alignment horizontal="center" vertical="center" wrapText="1" readingOrder="1"/>
    </xf>
    <xf numFmtId="37" fontId="31" fillId="0" borderId="31" xfId="1" applyNumberFormat="1" applyFont="1" applyFill="1" applyBorder="1" applyAlignment="1" applyProtection="1">
      <alignment horizontal="center" vertical="center" wrapText="1" readingOrder="1"/>
    </xf>
    <xf numFmtId="37" fontId="31" fillId="0" borderId="32" xfId="1" applyNumberFormat="1" applyFont="1" applyFill="1" applyBorder="1" applyAlignment="1" applyProtection="1">
      <alignment horizontal="center" vertical="center" wrapText="1" readingOrder="1"/>
    </xf>
    <xf numFmtId="10" fontId="31" fillId="8" borderId="29" xfId="2" applyNumberFormat="1" applyFont="1" applyFill="1" applyBorder="1" applyAlignment="1" applyProtection="1">
      <alignment horizontal="center" vertical="center" wrapText="1" readingOrder="1"/>
    </xf>
    <xf numFmtId="10" fontId="31" fillId="8" borderId="33" xfId="2" applyNumberFormat="1" applyFont="1" applyFill="1" applyBorder="1" applyAlignment="1" applyProtection="1">
      <alignment horizontal="center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 vertical="center" wrapText="1" readingOrder="1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  <protection locked="0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39" fontId="17" fillId="0" borderId="28" xfId="1" applyNumberFormat="1" applyFont="1" applyFill="1" applyBorder="1" applyAlignment="1" applyProtection="1">
      <alignment horizontal="center" vertical="center" wrapText="1" readingOrder="1"/>
    </xf>
    <xf numFmtId="39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107154</xdr:colOff>
      <xdr:row>0</xdr:row>
      <xdr:rowOff>64211</xdr:rowOff>
    </xdr:from>
    <xdr:ext cx="2428877" cy="852569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4" y="64211"/>
          <a:ext cx="2428877" cy="852569"/>
        </a:xfrm>
        <a:prstGeom prst="rect">
          <a:avLst/>
        </a:prstGeom>
      </xdr:spPr>
    </xdr:pic>
    <xdr:clientData/>
  </xdr:oneCellAnchor>
  <xdr:oneCellAnchor>
    <xdr:from>
      <xdr:col>1</xdr:col>
      <xdr:colOff>71436</xdr:colOff>
      <xdr:row>87</xdr:row>
      <xdr:rowOff>35720</xdr:rowOff>
    </xdr:from>
    <xdr:ext cx="2498329" cy="725988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46965395"/>
          <a:ext cx="2498329" cy="725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L159"/>
  <sheetViews>
    <sheetView tabSelected="1" view="pageBreakPreview" topLeftCell="A84" zoomScale="80" zoomScaleNormal="80" zoomScaleSheetLayoutView="80" workbookViewId="0">
      <selection activeCell="B99" sqref="B99"/>
    </sheetView>
  </sheetViews>
  <sheetFormatPr baseColWidth="10" defaultRowHeight="15" x14ac:dyDescent="0.25"/>
  <cols>
    <col min="2" max="2" width="39.42578125" style="47" customWidth="1"/>
    <col min="3" max="3" width="28.140625" style="47" bestFit="1" customWidth="1"/>
    <col min="4" max="4" width="12.7109375" style="47" customWidth="1"/>
    <col min="5" max="5" width="17.42578125" style="47" customWidth="1"/>
    <col min="6" max="6" width="12.7109375" style="47" customWidth="1"/>
    <col min="7" max="7" width="16.140625" style="47" customWidth="1"/>
    <col min="8" max="8" width="15.5703125" style="47" customWidth="1"/>
    <col min="9" max="9" width="22.28515625" style="47" customWidth="1"/>
    <col min="10" max="10" width="15.7109375" style="47" customWidth="1"/>
    <col min="11" max="11" width="14.7109375" style="47" customWidth="1"/>
    <col min="12" max="13" width="11.85546875" customWidth="1"/>
    <col min="14" max="14" width="11.42578125" customWidth="1"/>
  </cols>
  <sheetData>
    <row r="1" spans="2:11" ht="21.75" thickBot="1" x14ac:dyDescent="0.3">
      <c r="B1" s="1"/>
      <c r="C1" s="194" t="s">
        <v>0</v>
      </c>
      <c r="D1" s="195"/>
      <c r="E1" s="195"/>
      <c r="F1" s="195"/>
      <c r="G1" s="195"/>
      <c r="H1" s="195"/>
      <c r="I1" s="195"/>
      <c r="J1" s="195"/>
      <c r="K1" s="196"/>
    </row>
    <row r="2" spans="2:11" ht="31.5" customHeight="1" thickBot="1" x14ac:dyDescent="0.3">
      <c r="B2" s="2"/>
      <c r="C2" s="148" t="s">
        <v>1</v>
      </c>
      <c r="D2" s="149"/>
      <c r="E2" s="148" t="s">
        <v>2</v>
      </c>
      <c r="F2" s="149"/>
      <c r="G2" s="149"/>
      <c r="H2" s="149"/>
      <c r="I2" s="150"/>
      <c r="J2" s="3" t="s">
        <v>3</v>
      </c>
      <c r="K2" s="4" t="s">
        <v>4</v>
      </c>
    </row>
    <row r="3" spans="2:11" s="8" customFormat="1" ht="21.75" customHeight="1" thickBot="1" x14ac:dyDescent="0.3">
      <c r="B3" s="5"/>
      <c r="C3" s="153" t="s">
        <v>5</v>
      </c>
      <c r="D3" s="154"/>
      <c r="E3" s="153" t="s">
        <v>6</v>
      </c>
      <c r="F3" s="154"/>
      <c r="G3" s="154"/>
      <c r="H3" s="154"/>
      <c r="I3" s="155"/>
      <c r="J3" s="6">
        <v>45672</v>
      </c>
      <c r="K3" s="7" t="s">
        <v>7</v>
      </c>
    </row>
    <row r="4" spans="2:11" x14ac:dyDescent="0.25">
      <c r="B4" s="197"/>
      <c r="C4" s="198"/>
      <c r="D4" s="198"/>
      <c r="E4" s="198"/>
      <c r="F4" s="198"/>
      <c r="G4" s="198"/>
      <c r="H4" s="198"/>
      <c r="I4" s="198"/>
      <c r="J4" s="198"/>
      <c r="K4" s="199"/>
    </row>
    <row r="5" spans="2:11" ht="3" customHeight="1" x14ac:dyDescent="0.25">
      <c r="B5" s="187"/>
      <c r="C5" s="188"/>
      <c r="D5" s="188"/>
      <c r="E5" s="188"/>
      <c r="F5" s="188"/>
      <c r="G5" s="188"/>
      <c r="H5" s="188"/>
      <c r="I5" s="188"/>
      <c r="J5" s="188"/>
      <c r="K5" s="189"/>
    </row>
    <row r="6" spans="2:11" ht="15.75" x14ac:dyDescent="0.25">
      <c r="B6" s="184" t="s">
        <v>8</v>
      </c>
      <c r="C6" s="185"/>
      <c r="D6" s="185"/>
      <c r="E6" s="185"/>
      <c r="F6" s="185"/>
      <c r="G6" s="185"/>
      <c r="H6" s="185"/>
      <c r="I6" s="185"/>
      <c r="J6" s="185"/>
      <c r="K6" s="186"/>
    </row>
    <row r="7" spans="2:11" ht="15.75" x14ac:dyDescent="0.25">
      <c r="B7" s="161" t="s">
        <v>9</v>
      </c>
      <c r="C7" s="162"/>
      <c r="D7" s="162"/>
      <c r="E7" s="162"/>
      <c r="F7" s="162"/>
      <c r="G7" s="162"/>
      <c r="H7" s="162"/>
      <c r="I7" s="162"/>
      <c r="J7" s="162"/>
      <c r="K7" s="163"/>
    </row>
    <row r="8" spans="2:11" ht="20.25" customHeight="1" x14ac:dyDescent="0.25">
      <c r="B8" s="9" t="s">
        <v>10</v>
      </c>
      <c r="C8" s="190" t="s">
        <v>11</v>
      </c>
      <c r="D8" s="190"/>
      <c r="E8" s="190"/>
      <c r="F8" s="190"/>
      <c r="G8" s="190"/>
      <c r="H8" s="190"/>
      <c r="I8" s="190"/>
      <c r="J8" s="190"/>
      <c r="K8" s="191"/>
    </row>
    <row r="9" spans="2:11" ht="21" customHeight="1" x14ac:dyDescent="0.25">
      <c r="B9" s="10" t="s">
        <v>12</v>
      </c>
      <c r="C9" s="192" t="s">
        <v>13</v>
      </c>
      <c r="D9" s="192"/>
      <c r="E9" s="192"/>
      <c r="F9" s="192"/>
      <c r="G9" s="192"/>
      <c r="H9" s="192"/>
      <c r="I9" s="192"/>
      <c r="J9" s="192"/>
      <c r="K9" s="193"/>
    </row>
    <row r="10" spans="2:11" ht="19.5" customHeight="1" x14ac:dyDescent="0.25">
      <c r="B10" s="10" t="s">
        <v>14</v>
      </c>
      <c r="C10" s="192" t="s">
        <v>15</v>
      </c>
      <c r="D10" s="192"/>
      <c r="E10" s="192"/>
      <c r="F10" s="192"/>
      <c r="G10" s="192"/>
      <c r="H10" s="192"/>
      <c r="I10" s="192"/>
      <c r="J10" s="192"/>
      <c r="K10" s="193"/>
    </row>
    <row r="11" spans="2:11" ht="66" customHeight="1" x14ac:dyDescent="0.25">
      <c r="B11" s="11" t="s">
        <v>16</v>
      </c>
      <c r="C11" s="106" t="s">
        <v>17</v>
      </c>
      <c r="D11" s="106"/>
      <c r="E11" s="106"/>
      <c r="F11" s="106"/>
      <c r="G11" s="106"/>
      <c r="H11" s="106"/>
      <c r="I11" s="106"/>
      <c r="J11" s="106"/>
      <c r="K11" s="107"/>
    </row>
    <row r="12" spans="2:11" ht="69.75" customHeight="1" x14ac:dyDescent="0.25">
      <c r="B12" s="12" t="s">
        <v>18</v>
      </c>
      <c r="C12" s="106" t="s">
        <v>19</v>
      </c>
      <c r="D12" s="106"/>
      <c r="E12" s="106"/>
      <c r="F12" s="106"/>
      <c r="G12" s="106"/>
      <c r="H12" s="106"/>
      <c r="I12" s="106"/>
      <c r="J12" s="106"/>
      <c r="K12" s="107"/>
    </row>
    <row r="13" spans="2:11" ht="15.75" x14ac:dyDescent="0.25">
      <c r="B13" s="184" t="s">
        <v>20</v>
      </c>
      <c r="C13" s="185"/>
      <c r="D13" s="185"/>
      <c r="E13" s="185"/>
      <c r="F13" s="185"/>
      <c r="G13" s="185"/>
      <c r="H13" s="185"/>
      <c r="I13" s="185"/>
      <c r="J13" s="185"/>
      <c r="K13" s="186"/>
    </row>
    <row r="14" spans="2:11" ht="27.75" customHeight="1" x14ac:dyDescent="0.25">
      <c r="B14" s="13" t="s">
        <v>21</v>
      </c>
      <c r="C14" s="14">
        <v>3</v>
      </c>
      <c r="D14" s="134" t="s">
        <v>22</v>
      </c>
      <c r="E14" s="134"/>
      <c r="F14" s="134"/>
      <c r="G14" s="134"/>
      <c r="H14" s="134"/>
      <c r="I14" s="134"/>
      <c r="J14" s="134"/>
      <c r="K14" s="134"/>
    </row>
    <row r="15" spans="2:11" ht="33.75" customHeight="1" x14ac:dyDescent="0.25">
      <c r="B15" s="13" t="s">
        <v>23</v>
      </c>
      <c r="C15" s="15">
        <v>3.3</v>
      </c>
      <c r="D15" s="135" t="str">
        <f>IFERROR(VLOOKUP(C15,'[1]Validacion datos'!A8:B26,2,FALSE),"")</f>
        <v>Competitividad e innovavión en un ambiente favorable a la cooperación y la responsabilidad social</v>
      </c>
      <c r="E15" s="135"/>
      <c r="F15" s="135"/>
      <c r="G15" s="135"/>
      <c r="H15" s="135"/>
      <c r="I15" s="135"/>
      <c r="J15" s="135"/>
      <c r="K15" s="135"/>
    </row>
    <row r="16" spans="2:11" ht="39" customHeight="1" x14ac:dyDescent="0.25">
      <c r="B16" s="13" t="s">
        <v>24</v>
      </c>
      <c r="C16" s="16" t="s">
        <v>25</v>
      </c>
      <c r="D16" s="135" t="str">
        <f>IFERROR(VLOOKUP(C16,'[1]Validacion datos'!D8:E64,2,FALSE),"")</f>
        <v>Consolidar un sistema de educación superior de calidad, que responda a las necesidades del desarrollo de la Nación</v>
      </c>
      <c r="E16" s="135"/>
      <c r="F16" s="135"/>
      <c r="G16" s="135"/>
      <c r="H16" s="135"/>
      <c r="I16" s="135"/>
      <c r="J16" s="135"/>
      <c r="K16" s="135"/>
    </row>
    <row r="17" spans="2:11" ht="15.75" x14ac:dyDescent="0.25">
      <c r="B17" s="184" t="s">
        <v>26</v>
      </c>
      <c r="C17" s="185"/>
      <c r="D17" s="185"/>
      <c r="E17" s="185"/>
      <c r="F17" s="185"/>
      <c r="G17" s="185"/>
      <c r="H17" s="185"/>
      <c r="I17" s="185"/>
      <c r="J17" s="185"/>
      <c r="K17" s="186"/>
    </row>
    <row r="18" spans="2:11" ht="29.25" customHeight="1" x14ac:dyDescent="0.25">
      <c r="B18" s="9" t="s">
        <v>27</v>
      </c>
      <c r="C18" s="128" t="s">
        <v>28</v>
      </c>
      <c r="D18" s="128"/>
      <c r="E18" s="128"/>
      <c r="F18" s="128"/>
      <c r="G18" s="128"/>
      <c r="H18" s="128"/>
      <c r="I18" s="128"/>
      <c r="J18" s="128"/>
      <c r="K18" s="129"/>
    </row>
    <row r="19" spans="2:11" ht="33" customHeight="1" x14ac:dyDescent="0.25">
      <c r="B19" s="17" t="s">
        <v>29</v>
      </c>
      <c r="C19" s="93" t="s">
        <v>30</v>
      </c>
      <c r="D19" s="93"/>
      <c r="E19" s="93"/>
      <c r="F19" s="93"/>
      <c r="G19" s="93"/>
      <c r="H19" s="93"/>
      <c r="I19" s="93"/>
      <c r="J19" s="93"/>
      <c r="K19" s="94"/>
    </row>
    <row r="20" spans="2:11" ht="34.5" customHeight="1" x14ac:dyDescent="0.25">
      <c r="B20" s="17" t="s">
        <v>31</v>
      </c>
      <c r="C20" s="93" t="s">
        <v>32</v>
      </c>
      <c r="D20" s="93"/>
      <c r="E20" s="93"/>
      <c r="F20" s="93"/>
      <c r="G20" s="93"/>
      <c r="H20" s="93"/>
      <c r="I20" s="93"/>
      <c r="J20" s="93"/>
      <c r="K20" s="94"/>
    </row>
    <row r="21" spans="2:11" ht="41.25" customHeight="1" x14ac:dyDescent="0.25">
      <c r="B21" s="18" t="s">
        <v>33</v>
      </c>
      <c r="C21" s="106" t="s">
        <v>34</v>
      </c>
      <c r="D21" s="106"/>
      <c r="E21" s="106"/>
      <c r="F21" s="106"/>
      <c r="G21" s="106"/>
      <c r="H21" s="106"/>
      <c r="I21" s="106"/>
      <c r="J21" s="106"/>
      <c r="K21" s="107"/>
    </row>
    <row r="22" spans="2:11" ht="15.75" x14ac:dyDescent="0.25">
      <c r="B22" s="184" t="s">
        <v>35</v>
      </c>
      <c r="C22" s="185"/>
      <c r="D22" s="185"/>
      <c r="E22" s="185"/>
      <c r="F22" s="185"/>
      <c r="G22" s="185"/>
      <c r="H22" s="185"/>
      <c r="I22" s="185"/>
      <c r="J22" s="185"/>
      <c r="K22" s="186"/>
    </row>
    <row r="23" spans="2:11" ht="15.75" x14ac:dyDescent="0.25">
      <c r="B23" s="161" t="s">
        <v>36</v>
      </c>
      <c r="C23" s="162"/>
      <c r="D23" s="162"/>
      <c r="E23" s="162"/>
      <c r="F23" s="162"/>
      <c r="G23" s="162"/>
      <c r="H23" s="162"/>
      <c r="I23" s="162"/>
      <c r="J23" s="162"/>
      <c r="K23" s="163"/>
    </row>
    <row r="24" spans="2:11" s="19" customFormat="1" ht="30.75" customHeight="1" x14ac:dyDescent="0.25">
      <c r="B24" s="172" t="s">
        <v>37</v>
      </c>
      <c r="C24" s="173"/>
      <c r="D24" s="174" t="s">
        <v>38</v>
      </c>
      <c r="E24" s="175"/>
      <c r="F24" s="175"/>
      <c r="G24" s="175" t="s">
        <v>39</v>
      </c>
      <c r="H24" s="175"/>
      <c r="I24" s="173"/>
      <c r="J24" s="174" t="s">
        <v>40</v>
      </c>
      <c r="K24" s="176"/>
    </row>
    <row r="25" spans="2:11" s="20" customFormat="1" ht="31.5" customHeight="1" x14ac:dyDescent="0.3">
      <c r="B25" s="177">
        <f>SUM(Tabla13238104[Financiera
(B)])</f>
        <v>6981439993</v>
      </c>
      <c r="C25" s="178"/>
      <c r="D25" s="179">
        <f>SUM(Tabla13238104[Financiera
(D)])</f>
        <v>1745360000</v>
      </c>
      <c r="E25" s="180"/>
      <c r="F25" s="181"/>
      <c r="G25" s="179">
        <f>SUM(Tabla13238104[Financiera 
 (F)])</f>
        <v>2168491823.3900003</v>
      </c>
      <c r="H25" s="180"/>
      <c r="I25" s="181"/>
      <c r="J25" s="182">
        <f>+G25/D25</f>
        <v>1.2424324055724896</v>
      </c>
      <c r="K25" s="183"/>
    </row>
    <row r="26" spans="2:11" s="19" customFormat="1" ht="15.75" x14ac:dyDescent="0.25">
      <c r="B26" s="161" t="s">
        <v>41</v>
      </c>
      <c r="C26" s="162"/>
      <c r="D26" s="162"/>
      <c r="E26" s="162"/>
      <c r="F26" s="162"/>
      <c r="G26" s="162"/>
      <c r="H26" s="162"/>
      <c r="I26" s="162"/>
      <c r="J26" s="162"/>
      <c r="K26" s="163"/>
    </row>
    <row r="27" spans="2:11" s="19" customFormat="1" ht="21.75" customHeight="1" x14ac:dyDescent="0.25">
      <c r="B27" s="21"/>
      <c r="C27" s="22"/>
      <c r="D27" s="166" t="s">
        <v>42</v>
      </c>
      <c r="E27" s="167"/>
      <c r="F27" s="166" t="s">
        <v>43</v>
      </c>
      <c r="G27" s="167"/>
      <c r="H27" s="166" t="s">
        <v>44</v>
      </c>
      <c r="I27" s="166"/>
      <c r="J27" s="166" t="s">
        <v>45</v>
      </c>
      <c r="K27" s="168"/>
    </row>
    <row r="28" spans="2:11" s="19" customFormat="1" ht="47.25" x14ac:dyDescent="0.25">
      <c r="B28" s="23" t="s">
        <v>46</v>
      </c>
      <c r="C28" s="24" t="s">
        <v>47</v>
      </c>
      <c r="D28" s="25" t="s">
        <v>48</v>
      </c>
      <c r="E28" s="25" t="s">
        <v>49</v>
      </c>
      <c r="F28" s="25" t="s">
        <v>50</v>
      </c>
      <c r="G28" s="25" t="s">
        <v>51</v>
      </c>
      <c r="H28" s="25" t="s">
        <v>52</v>
      </c>
      <c r="I28" s="25" t="s">
        <v>53</v>
      </c>
      <c r="J28" s="25" t="s">
        <v>54</v>
      </c>
      <c r="K28" s="26" t="s">
        <v>55</v>
      </c>
    </row>
    <row r="29" spans="2:11" s="20" customFormat="1" ht="54.95" customHeight="1" x14ac:dyDescent="0.3">
      <c r="B29" s="27" t="s">
        <v>56</v>
      </c>
      <c r="C29" s="28" t="s">
        <v>57</v>
      </c>
      <c r="D29" s="29">
        <v>47622</v>
      </c>
      <c r="E29" s="29">
        <v>818505292</v>
      </c>
      <c r="F29" s="29">
        <v>11906</v>
      </c>
      <c r="G29" s="29">
        <v>204626323</v>
      </c>
      <c r="H29" s="29">
        <v>11903</v>
      </c>
      <c r="I29" s="29">
        <v>314534037.14999998</v>
      </c>
      <c r="J29" s="30">
        <f t="shared" ref="J29:K37" si="0">IF(H29&gt;0,H29/F29,0)</f>
        <v>0.9997480262052747</v>
      </c>
      <c r="K29" s="31">
        <f t="shared" si="0"/>
        <v>1.5371142506919795</v>
      </c>
    </row>
    <row r="30" spans="2:11" s="20" customFormat="1" ht="54.95" customHeight="1" x14ac:dyDescent="0.3">
      <c r="B30" s="27" t="s">
        <v>58</v>
      </c>
      <c r="C30" s="28" t="s">
        <v>57</v>
      </c>
      <c r="D30" s="29">
        <v>14359</v>
      </c>
      <c r="E30" s="29">
        <v>1566885594</v>
      </c>
      <c r="F30" s="29">
        <v>3590</v>
      </c>
      <c r="G30" s="29">
        <v>391721399</v>
      </c>
      <c r="H30" s="29">
        <v>4093</v>
      </c>
      <c r="I30" s="29">
        <v>381280527</v>
      </c>
      <c r="J30" s="30">
        <f t="shared" si="0"/>
        <v>1.1401114206128133</v>
      </c>
      <c r="K30" s="31">
        <f t="shared" si="0"/>
        <v>0.97334617912972377</v>
      </c>
    </row>
    <row r="31" spans="2:11" s="20" customFormat="1" ht="54.95" customHeight="1" x14ac:dyDescent="0.3">
      <c r="B31" s="27" t="s">
        <v>59</v>
      </c>
      <c r="C31" s="28" t="s">
        <v>57</v>
      </c>
      <c r="D31" s="29">
        <v>17646</v>
      </c>
      <c r="E31" s="29">
        <v>464429323</v>
      </c>
      <c r="F31" s="29">
        <v>4412</v>
      </c>
      <c r="G31" s="29">
        <v>116107331</v>
      </c>
      <c r="H31" s="29">
        <v>4976</v>
      </c>
      <c r="I31" s="29">
        <v>151596647.08000001</v>
      </c>
      <c r="J31" s="30">
        <f t="shared" si="0"/>
        <v>1.127833182230281</v>
      </c>
      <c r="K31" s="31">
        <f t="shared" si="0"/>
        <v>1.3056595632191392</v>
      </c>
    </row>
    <row r="32" spans="2:11" s="20" customFormat="1" ht="54.95" customHeight="1" x14ac:dyDescent="0.3">
      <c r="B32" s="27" t="s">
        <v>60</v>
      </c>
      <c r="C32" s="28" t="s">
        <v>57</v>
      </c>
      <c r="D32" s="29">
        <v>5134</v>
      </c>
      <c r="E32" s="29">
        <v>165843438</v>
      </c>
      <c r="F32" s="29">
        <v>1284</v>
      </c>
      <c r="G32" s="29">
        <v>41460860</v>
      </c>
      <c r="H32" s="29">
        <v>1818</v>
      </c>
      <c r="I32" s="29">
        <v>59541412.829999998</v>
      </c>
      <c r="J32" s="32">
        <f t="shared" si="0"/>
        <v>1.4158878504672898</v>
      </c>
      <c r="K32" s="31">
        <f t="shared" si="0"/>
        <v>1.4360872598880003</v>
      </c>
    </row>
    <row r="33" spans="2:11" s="20" customFormat="1" ht="54.95" customHeight="1" x14ac:dyDescent="0.3">
      <c r="B33" s="27" t="s">
        <v>61</v>
      </c>
      <c r="C33" s="28" t="s">
        <v>57</v>
      </c>
      <c r="D33" s="29">
        <v>87235</v>
      </c>
      <c r="E33" s="29">
        <v>710942568</v>
      </c>
      <c r="F33" s="29">
        <v>21809</v>
      </c>
      <c r="G33" s="29">
        <v>177735642</v>
      </c>
      <c r="H33" s="29">
        <v>21195</v>
      </c>
      <c r="I33" s="29">
        <v>250943836.55000001</v>
      </c>
      <c r="J33" s="30">
        <f t="shared" si="0"/>
        <v>0.97184648539593743</v>
      </c>
      <c r="K33" s="31">
        <f t="shared" si="0"/>
        <v>1.4118937188186487</v>
      </c>
    </row>
    <row r="34" spans="2:11" s="20" customFormat="1" ht="54.95" customHeight="1" x14ac:dyDescent="0.3">
      <c r="B34" s="27" t="s">
        <v>62</v>
      </c>
      <c r="C34" s="28" t="s">
        <v>57</v>
      </c>
      <c r="D34" s="29">
        <v>11017</v>
      </c>
      <c r="E34" s="29">
        <v>262303208</v>
      </c>
      <c r="F34" s="29">
        <v>2755</v>
      </c>
      <c r="G34" s="29">
        <v>65575802</v>
      </c>
      <c r="H34" s="29">
        <v>3150</v>
      </c>
      <c r="I34" s="29">
        <v>96282275.590000004</v>
      </c>
      <c r="J34" s="30">
        <f t="shared" si="0"/>
        <v>1.1433756805807622</v>
      </c>
      <c r="K34" s="31">
        <f t="shared" si="0"/>
        <v>1.4682592153428791</v>
      </c>
    </row>
    <row r="35" spans="2:11" s="20" customFormat="1" ht="54.95" customHeight="1" x14ac:dyDescent="0.3">
      <c r="B35" s="27" t="s">
        <v>63</v>
      </c>
      <c r="C35" s="28" t="s">
        <v>57</v>
      </c>
      <c r="D35" s="29">
        <v>57940</v>
      </c>
      <c r="E35" s="29">
        <v>1141819320</v>
      </c>
      <c r="F35" s="29">
        <v>14485</v>
      </c>
      <c r="G35" s="29">
        <v>285454830</v>
      </c>
      <c r="H35" s="29">
        <v>16258</v>
      </c>
      <c r="I35" s="29">
        <v>421040883.94999999</v>
      </c>
      <c r="J35" s="30">
        <f t="shared" si="0"/>
        <v>1.1224024853296513</v>
      </c>
      <c r="K35" s="31">
        <f t="shared" si="0"/>
        <v>1.4749825180747511</v>
      </c>
    </row>
    <row r="36" spans="2:11" s="20" customFormat="1" ht="54.95" customHeight="1" x14ac:dyDescent="0.3">
      <c r="B36" s="27" t="s">
        <v>64</v>
      </c>
      <c r="C36" s="28" t="s">
        <v>57</v>
      </c>
      <c r="D36" s="29">
        <v>32940</v>
      </c>
      <c r="E36" s="29">
        <v>358763176</v>
      </c>
      <c r="F36" s="29">
        <v>8235</v>
      </c>
      <c r="G36" s="29">
        <v>89690794</v>
      </c>
      <c r="H36" s="29">
        <v>8352</v>
      </c>
      <c r="I36" s="29">
        <v>132189075.90000001</v>
      </c>
      <c r="J36" s="30">
        <f t="shared" si="0"/>
        <v>1.014207650273224</v>
      </c>
      <c r="K36" s="31">
        <f t="shared" si="0"/>
        <v>1.4738310366613547</v>
      </c>
    </row>
    <row r="37" spans="2:11" s="20" customFormat="1" ht="54.95" customHeight="1" x14ac:dyDescent="0.3">
      <c r="B37" s="33" t="s">
        <v>65</v>
      </c>
      <c r="C37" s="34" t="s">
        <v>57</v>
      </c>
      <c r="D37" s="35">
        <v>62064</v>
      </c>
      <c r="E37" s="35">
        <v>1491948074</v>
      </c>
      <c r="F37" s="35">
        <v>15516</v>
      </c>
      <c r="G37" s="35">
        <v>372987019</v>
      </c>
      <c r="H37" s="35">
        <v>15383</v>
      </c>
      <c r="I37" s="35">
        <v>361083127.33999997</v>
      </c>
      <c r="J37" s="36">
        <f t="shared" si="0"/>
        <v>0.99142820314514046</v>
      </c>
      <c r="K37" s="37">
        <f t="shared" si="0"/>
        <v>0.96808497064612309</v>
      </c>
    </row>
    <row r="38" spans="2:11" ht="15.75" customHeight="1" x14ac:dyDescent="0.25">
      <c r="B38" s="169" t="s">
        <v>66</v>
      </c>
      <c r="C38" s="170"/>
      <c r="D38" s="170"/>
      <c r="E38" s="170"/>
      <c r="F38" s="170"/>
      <c r="G38" s="170"/>
      <c r="H38" s="170"/>
      <c r="I38" s="170"/>
      <c r="J38" s="170"/>
      <c r="K38" s="171"/>
    </row>
    <row r="39" spans="2:11" ht="27.75" customHeight="1" x14ac:dyDescent="0.25">
      <c r="B39" s="161" t="s">
        <v>67</v>
      </c>
      <c r="C39" s="162"/>
      <c r="D39" s="162"/>
      <c r="E39" s="162"/>
      <c r="F39" s="162"/>
      <c r="G39" s="162"/>
      <c r="H39" s="162"/>
      <c r="I39" s="162"/>
      <c r="J39" s="162"/>
      <c r="K39" s="163"/>
    </row>
    <row r="40" spans="2:11" s="39" customFormat="1" ht="23.45" customHeight="1" x14ac:dyDescent="0.3">
      <c r="B40" s="38" t="s">
        <v>68</v>
      </c>
      <c r="C40" s="111" t="s">
        <v>56</v>
      </c>
      <c r="D40" s="111"/>
      <c r="E40" s="111"/>
      <c r="F40" s="111"/>
      <c r="G40" s="111"/>
      <c r="H40" s="111"/>
      <c r="I40" s="111"/>
      <c r="J40" s="111"/>
      <c r="K40" s="112"/>
    </row>
    <row r="41" spans="2:11" s="39" customFormat="1" ht="78" customHeight="1" x14ac:dyDescent="0.3">
      <c r="B41" s="40" t="s">
        <v>69</v>
      </c>
      <c r="C41" s="164" t="s">
        <v>70</v>
      </c>
      <c r="D41" s="164"/>
      <c r="E41" s="164"/>
      <c r="F41" s="164"/>
      <c r="G41" s="164"/>
      <c r="H41" s="164"/>
      <c r="I41" s="164"/>
      <c r="J41" s="164"/>
      <c r="K41" s="165"/>
    </row>
    <row r="42" spans="2:11" s="39" customFormat="1" ht="80.25" customHeight="1" x14ac:dyDescent="0.3">
      <c r="B42" s="40" t="s">
        <v>71</v>
      </c>
      <c r="C42" s="95" t="s">
        <v>72</v>
      </c>
      <c r="D42" s="95"/>
      <c r="E42" s="95"/>
      <c r="F42" s="95"/>
      <c r="G42" s="95"/>
      <c r="H42" s="95"/>
      <c r="I42" s="95"/>
      <c r="J42" s="95"/>
      <c r="K42" s="96"/>
    </row>
    <row r="43" spans="2:11" s="39" customFormat="1" ht="68.25" customHeight="1" x14ac:dyDescent="0.3">
      <c r="B43" s="41" t="s">
        <v>73</v>
      </c>
      <c r="C43" s="97" t="s">
        <v>74</v>
      </c>
      <c r="D43" s="97"/>
      <c r="E43" s="97"/>
      <c r="F43" s="97"/>
      <c r="G43" s="97"/>
      <c r="H43" s="97"/>
      <c r="I43" s="97"/>
      <c r="J43" s="97"/>
      <c r="K43" s="98"/>
    </row>
    <row r="44" spans="2:11" s="39" customFormat="1" ht="23.45" customHeight="1" x14ac:dyDescent="0.3">
      <c r="B44" s="38" t="s">
        <v>68</v>
      </c>
      <c r="C44" s="111" t="s">
        <v>58</v>
      </c>
      <c r="D44" s="111"/>
      <c r="E44" s="111"/>
      <c r="F44" s="111"/>
      <c r="G44" s="111"/>
      <c r="H44" s="111"/>
      <c r="I44" s="111"/>
      <c r="J44" s="111"/>
      <c r="K44" s="112"/>
    </row>
    <row r="45" spans="2:11" s="39" customFormat="1" ht="67.5" customHeight="1" x14ac:dyDescent="0.3">
      <c r="B45" s="40" t="s">
        <v>69</v>
      </c>
      <c r="C45" s="93" t="s">
        <v>75</v>
      </c>
      <c r="D45" s="93"/>
      <c r="E45" s="93"/>
      <c r="F45" s="93"/>
      <c r="G45" s="93"/>
      <c r="H45" s="93"/>
      <c r="I45" s="93"/>
      <c r="J45" s="93"/>
      <c r="K45" s="94"/>
    </row>
    <row r="46" spans="2:11" s="39" customFormat="1" ht="85.5" customHeight="1" x14ac:dyDescent="0.3">
      <c r="B46" s="40" t="s">
        <v>71</v>
      </c>
      <c r="C46" s="95" t="s">
        <v>76</v>
      </c>
      <c r="D46" s="95"/>
      <c r="E46" s="95"/>
      <c r="F46" s="95"/>
      <c r="G46" s="95"/>
      <c r="H46" s="95"/>
      <c r="I46" s="95"/>
      <c r="J46" s="95"/>
      <c r="K46" s="96"/>
    </row>
    <row r="47" spans="2:11" s="39" customFormat="1" ht="63" customHeight="1" x14ac:dyDescent="0.3">
      <c r="B47" s="41" t="s">
        <v>73</v>
      </c>
      <c r="C47" s="97" t="s">
        <v>77</v>
      </c>
      <c r="D47" s="97"/>
      <c r="E47" s="97"/>
      <c r="F47" s="97"/>
      <c r="G47" s="97"/>
      <c r="H47" s="97"/>
      <c r="I47" s="97"/>
      <c r="J47" s="97"/>
      <c r="K47" s="98"/>
    </row>
    <row r="48" spans="2:11" s="39" customFormat="1" ht="23.45" customHeight="1" x14ac:dyDescent="0.3">
      <c r="B48" s="38" t="s">
        <v>68</v>
      </c>
      <c r="C48" s="111" t="s">
        <v>59</v>
      </c>
      <c r="D48" s="111"/>
      <c r="E48" s="111"/>
      <c r="F48" s="111"/>
      <c r="G48" s="111"/>
      <c r="H48" s="111"/>
      <c r="I48" s="111"/>
      <c r="J48" s="111"/>
      <c r="K48" s="112"/>
    </row>
    <row r="49" spans="2:11" s="39" customFormat="1" ht="37.9" customHeight="1" x14ac:dyDescent="0.3">
      <c r="B49" s="40" t="s">
        <v>69</v>
      </c>
      <c r="C49" s="93" t="s">
        <v>78</v>
      </c>
      <c r="D49" s="93"/>
      <c r="E49" s="93"/>
      <c r="F49" s="93"/>
      <c r="G49" s="93"/>
      <c r="H49" s="93"/>
      <c r="I49" s="93"/>
      <c r="J49" s="93"/>
      <c r="K49" s="94"/>
    </row>
    <row r="50" spans="2:11" s="39" customFormat="1" ht="70.900000000000006" customHeight="1" x14ac:dyDescent="0.3">
      <c r="B50" s="40" t="s">
        <v>71</v>
      </c>
      <c r="C50" s="95" t="s">
        <v>79</v>
      </c>
      <c r="D50" s="95"/>
      <c r="E50" s="95"/>
      <c r="F50" s="95"/>
      <c r="G50" s="95"/>
      <c r="H50" s="95"/>
      <c r="I50" s="95"/>
      <c r="J50" s="95"/>
      <c r="K50" s="96"/>
    </row>
    <row r="51" spans="2:11" s="39" customFormat="1" ht="60.6" customHeight="1" x14ac:dyDescent="0.3">
      <c r="B51" s="40" t="s">
        <v>73</v>
      </c>
      <c r="C51" s="97" t="s">
        <v>80</v>
      </c>
      <c r="D51" s="97"/>
      <c r="E51" s="97"/>
      <c r="F51" s="97"/>
      <c r="G51" s="97"/>
      <c r="H51" s="97"/>
      <c r="I51" s="97"/>
      <c r="J51" s="97"/>
      <c r="K51" s="98"/>
    </row>
    <row r="52" spans="2:11" s="39" customFormat="1" ht="23.45" customHeight="1" x14ac:dyDescent="0.3">
      <c r="B52" s="38" t="s">
        <v>68</v>
      </c>
      <c r="C52" s="111" t="s">
        <v>60</v>
      </c>
      <c r="D52" s="111"/>
      <c r="E52" s="111"/>
      <c r="F52" s="111"/>
      <c r="G52" s="111"/>
      <c r="H52" s="111"/>
      <c r="I52" s="111"/>
      <c r="J52" s="111"/>
      <c r="K52" s="112"/>
    </row>
    <row r="53" spans="2:11" s="39" customFormat="1" ht="62.25" customHeight="1" x14ac:dyDescent="0.3">
      <c r="B53" s="40" t="s">
        <v>69</v>
      </c>
      <c r="C53" s="93" t="s">
        <v>81</v>
      </c>
      <c r="D53" s="93"/>
      <c r="E53" s="93"/>
      <c r="F53" s="93"/>
      <c r="G53" s="93"/>
      <c r="H53" s="93"/>
      <c r="I53" s="93"/>
      <c r="J53" s="93"/>
      <c r="K53" s="94"/>
    </row>
    <row r="54" spans="2:11" s="39" customFormat="1" ht="81" customHeight="1" x14ac:dyDescent="0.3">
      <c r="B54" s="40" t="s">
        <v>71</v>
      </c>
      <c r="C54" s="93" t="s">
        <v>82</v>
      </c>
      <c r="D54" s="93"/>
      <c r="E54" s="93"/>
      <c r="F54" s="93"/>
      <c r="G54" s="93"/>
      <c r="H54" s="93"/>
      <c r="I54" s="93"/>
      <c r="J54" s="93"/>
      <c r="K54" s="94"/>
    </row>
    <row r="55" spans="2:11" s="39" customFormat="1" ht="69" customHeight="1" x14ac:dyDescent="0.3">
      <c r="B55" s="41" t="s">
        <v>73</v>
      </c>
      <c r="C55" s="106" t="s">
        <v>83</v>
      </c>
      <c r="D55" s="106"/>
      <c r="E55" s="106"/>
      <c r="F55" s="106"/>
      <c r="G55" s="106"/>
      <c r="H55" s="106"/>
      <c r="I55" s="106"/>
      <c r="J55" s="106"/>
      <c r="K55" s="107"/>
    </row>
    <row r="56" spans="2:11" s="39" customFormat="1" ht="23.45" customHeight="1" x14ac:dyDescent="0.3">
      <c r="B56" s="38" t="s">
        <v>68</v>
      </c>
      <c r="C56" s="111" t="s">
        <v>61</v>
      </c>
      <c r="D56" s="111"/>
      <c r="E56" s="111"/>
      <c r="F56" s="111"/>
      <c r="G56" s="111"/>
      <c r="H56" s="111"/>
      <c r="I56" s="111"/>
      <c r="J56" s="111"/>
      <c r="K56" s="112"/>
    </row>
    <row r="57" spans="2:11" s="39" customFormat="1" ht="100.5" customHeight="1" x14ac:dyDescent="0.3">
      <c r="B57" s="40" t="s">
        <v>69</v>
      </c>
      <c r="C57" s="93" t="s">
        <v>84</v>
      </c>
      <c r="D57" s="93"/>
      <c r="E57" s="93"/>
      <c r="F57" s="93"/>
      <c r="G57" s="93"/>
      <c r="H57" s="93"/>
      <c r="I57" s="93"/>
      <c r="J57" s="93"/>
      <c r="K57" s="94"/>
    </row>
    <row r="58" spans="2:11" s="39" customFormat="1" ht="79.150000000000006" customHeight="1" x14ac:dyDescent="0.3">
      <c r="B58" s="40" t="s">
        <v>71</v>
      </c>
      <c r="C58" s="93" t="s">
        <v>85</v>
      </c>
      <c r="D58" s="93"/>
      <c r="E58" s="93"/>
      <c r="F58" s="93"/>
      <c r="G58" s="93"/>
      <c r="H58" s="93"/>
      <c r="I58" s="93"/>
      <c r="J58" s="93"/>
      <c r="K58" s="94"/>
    </row>
    <row r="59" spans="2:11" s="39" customFormat="1" ht="61.5" customHeight="1" x14ac:dyDescent="0.3">
      <c r="B59" s="41" t="s">
        <v>73</v>
      </c>
      <c r="C59" s="106" t="s">
        <v>86</v>
      </c>
      <c r="D59" s="106"/>
      <c r="E59" s="106"/>
      <c r="F59" s="106"/>
      <c r="G59" s="106"/>
      <c r="H59" s="106"/>
      <c r="I59" s="106"/>
      <c r="J59" s="106"/>
      <c r="K59" s="107"/>
    </row>
    <row r="60" spans="2:11" s="39" customFormat="1" ht="23.45" customHeight="1" x14ac:dyDescent="0.3">
      <c r="B60" s="38" t="s">
        <v>68</v>
      </c>
      <c r="C60" s="111" t="s">
        <v>62</v>
      </c>
      <c r="D60" s="111"/>
      <c r="E60" s="111"/>
      <c r="F60" s="111"/>
      <c r="G60" s="111"/>
      <c r="H60" s="111"/>
      <c r="I60" s="111"/>
      <c r="J60" s="111"/>
      <c r="K60" s="112"/>
    </row>
    <row r="61" spans="2:11" ht="139.5" customHeight="1" x14ac:dyDescent="0.25">
      <c r="B61" s="40" t="s">
        <v>69</v>
      </c>
      <c r="C61" s="93" t="s">
        <v>87</v>
      </c>
      <c r="D61" s="93"/>
      <c r="E61" s="93"/>
      <c r="F61" s="93"/>
      <c r="G61" s="93"/>
      <c r="H61" s="93"/>
      <c r="I61" s="93"/>
      <c r="J61" s="93"/>
      <c r="K61" s="94"/>
    </row>
    <row r="62" spans="2:11" ht="71.45" customHeight="1" x14ac:dyDescent="0.25">
      <c r="B62" s="40" t="s">
        <v>71</v>
      </c>
      <c r="C62" s="95" t="s">
        <v>88</v>
      </c>
      <c r="D62" s="95"/>
      <c r="E62" s="95"/>
      <c r="F62" s="95"/>
      <c r="G62" s="95"/>
      <c r="H62" s="95"/>
      <c r="I62" s="95"/>
      <c r="J62" s="95"/>
      <c r="K62" s="96"/>
    </row>
    <row r="63" spans="2:11" ht="56.25" customHeight="1" x14ac:dyDescent="0.25">
      <c r="B63" s="41" t="s">
        <v>73</v>
      </c>
      <c r="C63" s="97" t="s">
        <v>89</v>
      </c>
      <c r="D63" s="97"/>
      <c r="E63" s="97"/>
      <c r="F63" s="97"/>
      <c r="G63" s="97"/>
      <c r="H63" s="97"/>
      <c r="I63" s="97"/>
      <c r="J63" s="97"/>
      <c r="K63" s="98"/>
    </row>
    <row r="64" spans="2:11" s="39" customFormat="1" ht="23.45" customHeight="1" x14ac:dyDescent="0.3">
      <c r="B64" s="38" t="s">
        <v>68</v>
      </c>
      <c r="C64" s="111" t="s">
        <v>63</v>
      </c>
      <c r="D64" s="111"/>
      <c r="E64" s="111"/>
      <c r="F64" s="111"/>
      <c r="G64" s="111"/>
      <c r="H64" s="111"/>
      <c r="I64" s="111"/>
      <c r="J64" s="111"/>
      <c r="K64" s="112"/>
    </row>
    <row r="65" spans="2:11" ht="60" customHeight="1" x14ac:dyDescent="0.25">
      <c r="B65" s="40" t="s">
        <v>69</v>
      </c>
      <c r="C65" s="93" t="s">
        <v>90</v>
      </c>
      <c r="D65" s="93"/>
      <c r="E65" s="93"/>
      <c r="F65" s="93"/>
      <c r="G65" s="93"/>
      <c r="H65" s="93"/>
      <c r="I65" s="93"/>
      <c r="J65" s="93"/>
      <c r="K65" s="94"/>
    </row>
    <row r="66" spans="2:11" ht="72" customHeight="1" x14ac:dyDescent="0.25">
      <c r="B66" s="40" t="s">
        <v>71</v>
      </c>
      <c r="C66" s="93" t="s">
        <v>91</v>
      </c>
      <c r="D66" s="93"/>
      <c r="E66" s="93"/>
      <c r="F66" s="93"/>
      <c r="G66" s="93"/>
      <c r="H66" s="93"/>
      <c r="I66" s="93"/>
      <c r="J66" s="93"/>
      <c r="K66" s="94"/>
    </row>
    <row r="67" spans="2:11" ht="58.15" customHeight="1" x14ac:dyDescent="0.25">
      <c r="B67" s="41" t="s">
        <v>73</v>
      </c>
      <c r="C67" s="106" t="s">
        <v>92</v>
      </c>
      <c r="D67" s="106"/>
      <c r="E67" s="106"/>
      <c r="F67" s="106"/>
      <c r="G67" s="106"/>
      <c r="H67" s="106"/>
      <c r="I67" s="106"/>
      <c r="J67" s="106"/>
      <c r="K67" s="107"/>
    </row>
    <row r="68" spans="2:11" s="39" customFormat="1" ht="23.45" customHeight="1" x14ac:dyDescent="0.3">
      <c r="B68" s="38" t="s">
        <v>68</v>
      </c>
      <c r="C68" s="111" t="s">
        <v>64</v>
      </c>
      <c r="D68" s="111"/>
      <c r="E68" s="111"/>
      <c r="F68" s="111"/>
      <c r="G68" s="111"/>
      <c r="H68" s="111"/>
      <c r="I68" s="111"/>
      <c r="J68" s="111"/>
      <c r="K68" s="112"/>
    </row>
    <row r="69" spans="2:11" s="39" customFormat="1" ht="63" customHeight="1" x14ac:dyDescent="0.3">
      <c r="B69" s="40" t="s">
        <v>69</v>
      </c>
      <c r="C69" s="93" t="s">
        <v>93</v>
      </c>
      <c r="D69" s="93"/>
      <c r="E69" s="93"/>
      <c r="F69" s="93"/>
      <c r="G69" s="93"/>
      <c r="H69" s="93"/>
      <c r="I69" s="93"/>
      <c r="J69" s="93"/>
      <c r="K69" s="94"/>
    </row>
    <row r="70" spans="2:11" s="39" customFormat="1" ht="75.599999999999994" customHeight="1" x14ac:dyDescent="0.3">
      <c r="B70" s="40" t="s">
        <v>71</v>
      </c>
      <c r="C70" s="93" t="s">
        <v>94</v>
      </c>
      <c r="D70" s="93"/>
      <c r="E70" s="93"/>
      <c r="F70" s="93"/>
      <c r="G70" s="93"/>
      <c r="H70" s="93"/>
      <c r="I70" s="93"/>
      <c r="J70" s="93"/>
      <c r="K70" s="94"/>
    </row>
    <row r="71" spans="2:11" s="39" customFormat="1" ht="44.45" customHeight="1" x14ac:dyDescent="0.3">
      <c r="B71" s="41" t="s">
        <v>73</v>
      </c>
      <c r="C71" s="106" t="s">
        <v>95</v>
      </c>
      <c r="D71" s="106"/>
      <c r="E71" s="106"/>
      <c r="F71" s="106"/>
      <c r="G71" s="106"/>
      <c r="H71" s="106"/>
      <c r="I71" s="106"/>
      <c r="J71" s="106"/>
      <c r="K71" s="107"/>
    </row>
    <row r="72" spans="2:11" s="39" customFormat="1" ht="23.45" customHeight="1" x14ac:dyDescent="0.3">
      <c r="B72" s="38" t="s">
        <v>68</v>
      </c>
      <c r="C72" s="111" t="s">
        <v>65</v>
      </c>
      <c r="D72" s="111"/>
      <c r="E72" s="111"/>
      <c r="F72" s="111"/>
      <c r="G72" s="111"/>
      <c r="H72" s="111"/>
      <c r="I72" s="111"/>
      <c r="J72" s="111"/>
      <c r="K72" s="112"/>
    </row>
    <row r="73" spans="2:11" s="39" customFormat="1" ht="53.25" customHeight="1" x14ac:dyDescent="0.3">
      <c r="B73" s="40" t="s">
        <v>69</v>
      </c>
      <c r="C73" s="93" t="s">
        <v>96</v>
      </c>
      <c r="D73" s="93"/>
      <c r="E73" s="93"/>
      <c r="F73" s="93"/>
      <c r="G73" s="93"/>
      <c r="H73" s="93"/>
      <c r="I73" s="93"/>
      <c r="J73" s="93"/>
      <c r="K73" s="94"/>
    </row>
    <row r="74" spans="2:11" s="39" customFormat="1" ht="72" customHeight="1" x14ac:dyDescent="0.3">
      <c r="B74" s="40" t="s">
        <v>71</v>
      </c>
      <c r="C74" s="95" t="s">
        <v>97</v>
      </c>
      <c r="D74" s="95"/>
      <c r="E74" s="95"/>
      <c r="F74" s="95"/>
      <c r="G74" s="95"/>
      <c r="H74" s="95"/>
      <c r="I74" s="95"/>
      <c r="J74" s="95"/>
      <c r="K74" s="96"/>
    </row>
    <row r="75" spans="2:11" s="39" customFormat="1" ht="39.6" customHeight="1" x14ac:dyDescent="0.3">
      <c r="B75" s="41" t="s">
        <v>73</v>
      </c>
      <c r="C75" s="97" t="s">
        <v>98</v>
      </c>
      <c r="D75" s="97"/>
      <c r="E75" s="97"/>
      <c r="F75" s="97"/>
      <c r="G75" s="97"/>
      <c r="H75" s="97"/>
      <c r="I75" s="97"/>
      <c r="J75" s="97"/>
      <c r="K75" s="98"/>
    </row>
    <row r="76" spans="2:11" s="39" customFormat="1" ht="17.25" x14ac:dyDescent="0.3">
      <c r="B76" s="99" t="s">
        <v>99</v>
      </c>
      <c r="C76" s="100"/>
      <c r="D76" s="100"/>
      <c r="E76" s="100"/>
      <c r="F76" s="100"/>
      <c r="G76" s="100"/>
      <c r="H76" s="100"/>
      <c r="I76" s="100"/>
      <c r="J76" s="100"/>
      <c r="K76" s="101"/>
    </row>
    <row r="77" spans="2:11" s="39" customFormat="1" ht="17.25" x14ac:dyDescent="0.3">
      <c r="B77" s="102" t="s">
        <v>100</v>
      </c>
      <c r="C77" s="103"/>
      <c r="D77" s="103"/>
      <c r="E77" s="103"/>
      <c r="F77" s="103"/>
      <c r="G77" s="103"/>
      <c r="H77" s="103"/>
      <c r="I77" s="103"/>
      <c r="J77" s="103"/>
      <c r="K77" s="104"/>
    </row>
    <row r="78" spans="2:11" s="39" customFormat="1" ht="129.75" customHeight="1" x14ac:dyDescent="0.3">
      <c r="B78" s="105" t="s">
        <v>101</v>
      </c>
      <c r="C78" s="106"/>
      <c r="D78" s="106"/>
      <c r="E78" s="106"/>
      <c r="F78" s="106"/>
      <c r="G78" s="106"/>
      <c r="H78" s="106"/>
      <c r="I78" s="106"/>
      <c r="J78" s="106"/>
      <c r="K78" s="107"/>
    </row>
    <row r="79" spans="2:11" s="39" customFormat="1" ht="17.25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2:11" s="39" customFormat="1" ht="17.25" x14ac:dyDescent="0.3">
      <c r="B80" s="88" t="s">
        <v>102</v>
      </c>
      <c r="C80" s="88"/>
      <c r="D80" s="88"/>
      <c r="E80" s="88"/>
      <c r="F80" s="88"/>
      <c r="G80" s="88"/>
      <c r="H80" s="88"/>
      <c r="I80" s="88"/>
      <c r="J80" s="88"/>
      <c r="K80" s="88"/>
    </row>
    <row r="81" spans="2:11" s="39" customFormat="1" ht="17.25" x14ac:dyDescent="0.3">
      <c r="B81" s="43"/>
      <c r="C81" s="43"/>
      <c r="D81" s="43"/>
      <c r="E81" s="43"/>
      <c r="F81" s="43"/>
      <c r="G81" s="43"/>
      <c r="H81" s="89"/>
      <c r="I81" s="89"/>
      <c r="J81" s="89"/>
      <c r="K81" s="89"/>
    </row>
    <row r="82" spans="2:11" s="39" customFormat="1" ht="17.25" x14ac:dyDescent="0.3">
      <c r="B82" s="44" t="s">
        <v>103</v>
      </c>
      <c r="C82" s="160">
        <f>B25</f>
        <v>6981439993</v>
      </c>
      <c r="D82" s="160"/>
      <c r="E82" s="43"/>
      <c r="F82" s="43"/>
      <c r="G82" s="43"/>
      <c r="H82" s="90"/>
      <c r="I82" s="90"/>
      <c r="J82" s="90"/>
      <c r="K82" s="90"/>
    </row>
    <row r="83" spans="2:11" s="39" customFormat="1" ht="17.25" x14ac:dyDescent="0.3">
      <c r="B83" s="44" t="s">
        <v>104</v>
      </c>
      <c r="C83" s="160">
        <f>+D25</f>
        <v>1745360000</v>
      </c>
      <c r="D83" s="160"/>
      <c r="E83" s="43"/>
      <c r="F83" s="43"/>
      <c r="G83" s="43"/>
      <c r="H83" s="90"/>
      <c r="I83" s="90"/>
      <c r="J83" s="90"/>
      <c r="K83" s="90"/>
    </row>
    <row r="84" spans="2:11" s="39" customFormat="1" ht="17.25" x14ac:dyDescent="0.3">
      <c r="B84" s="44" t="s">
        <v>105</v>
      </c>
      <c r="C84" s="160">
        <f>+G25</f>
        <v>2168491823.3900003</v>
      </c>
      <c r="D84" s="160"/>
      <c r="E84" s="91"/>
      <c r="F84" s="92"/>
      <c r="G84" s="92"/>
      <c r="H84" s="92"/>
      <c r="I84" s="92"/>
      <c r="J84" s="92"/>
      <c r="K84" s="92"/>
    </row>
    <row r="85" spans="2:11" x14ac:dyDescent="0.25">
      <c r="B85" s="45"/>
      <c r="C85" s="46"/>
      <c r="D85" s="46"/>
    </row>
    <row r="86" spans="2:11" x14ac:dyDescent="0.25">
      <c r="B86" s="45"/>
      <c r="C86" s="46"/>
      <c r="D86" s="46"/>
    </row>
    <row r="87" spans="2:11" ht="15.75" thickBot="1" x14ac:dyDescent="0.3">
      <c r="B87" s="45"/>
      <c r="C87" s="46"/>
      <c r="D87" s="46"/>
    </row>
    <row r="88" spans="2:11" ht="18" thickBot="1" x14ac:dyDescent="0.3">
      <c r="B88" s="48"/>
      <c r="C88" s="143" t="s">
        <v>0</v>
      </c>
      <c r="D88" s="144"/>
      <c r="E88" s="144"/>
      <c r="F88" s="144"/>
      <c r="G88" s="144"/>
      <c r="H88" s="144"/>
      <c r="I88" s="144"/>
      <c r="J88" s="144"/>
      <c r="K88" s="145"/>
    </row>
    <row r="89" spans="2:11" ht="25.5" customHeight="1" thickBot="1" x14ac:dyDescent="0.3">
      <c r="B89" s="49"/>
      <c r="C89" s="146" t="s">
        <v>1</v>
      </c>
      <c r="D89" s="147"/>
      <c r="E89" s="148" t="s">
        <v>2</v>
      </c>
      <c r="F89" s="149"/>
      <c r="G89" s="149"/>
      <c r="H89" s="149"/>
      <c r="I89" s="150"/>
      <c r="J89" s="50" t="s">
        <v>3</v>
      </c>
      <c r="K89" s="51" t="s">
        <v>4</v>
      </c>
    </row>
    <row r="90" spans="2:11" ht="18" customHeight="1" thickBot="1" x14ac:dyDescent="0.3">
      <c r="B90" s="52"/>
      <c r="C90" s="151" t="s">
        <v>5</v>
      </c>
      <c r="D90" s="152"/>
      <c r="E90" s="153" t="s">
        <v>6</v>
      </c>
      <c r="F90" s="154"/>
      <c r="G90" s="154"/>
      <c r="H90" s="154"/>
      <c r="I90" s="155"/>
      <c r="J90" s="6">
        <v>45672</v>
      </c>
      <c r="K90" s="7" t="s">
        <v>7</v>
      </c>
    </row>
    <row r="91" spans="2:11" ht="17.25" x14ac:dyDescent="0.3">
      <c r="B91" s="156"/>
      <c r="C91" s="157"/>
      <c r="D91" s="157"/>
      <c r="E91" s="158"/>
      <c r="F91" s="158"/>
      <c r="G91" s="158"/>
      <c r="H91" s="158"/>
      <c r="I91" s="158"/>
      <c r="J91" s="157"/>
      <c r="K91" s="159"/>
    </row>
    <row r="92" spans="2:11" ht="3" customHeight="1" x14ac:dyDescent="0.3">
      <c r="B92" s="136"/>
      <c r="C92" s="137"/>
      <c r="D92" s="137"/>
      <c r="E92" s="137"/>
      <c r="F92" s="137"/>
      <c r="G92" s="137"/>
      <c r="H92" s="137"/>
      <c r="I92" s="137"/>
      <c r="J92" s="137"/>
      <c r="K92" s="138"/>
    </row>
    <row r="93" spans="2:11" ht="17.25" x14ac:dyDescent="0.25">
      <c r="B93" s="99" t="s">
        <v>8</v>
      </c>
      <c r="C93" s="100"/>
      <c r="D93" s="100"/>
      <c r="E93" s="100"/>
      <c r="F93" s="100"/>
      <c r="G93" s="100"/>
      <c r="H93" s="100"/>
      <c r="I93" s="100"/>
      <c r="J93" s="100"/>
      <c r="K93" s="101"/>
    </row>
    <row r="94" spans="2:11" ht="19.5" customHeight="1" x14ac:dyDescent="0.25">
      <c r="B94" s="108" t="s">
        <v>9</v>
      </c>
      <c r="C94" s="109"/>
      <c r="D94" s="109"/>
      <c r="E94" s="109"/>
      <c r="F94" s="109"/>
      <c r="G94" s="109"/>
      <c r="H94" s="109"/>
      <c r="I94" s="109"/>
      <c r="J94" s="109"/>
      <c r="K94" s="110"/>
    </row>
    <row r="95" spans="2:11" ht="19.5" customHeight="1" x14ac:dyDescent="0.25">
      <c r="B95" s="53" t="s">
        <v>10</v>
      </c>
      <c r="C95" s="139" t="s">
        <v>11</v>
      </c>
      <c r="D95" s="139"/>
      <c r="E95" s="139"/>
      <c r="F95" s="139"/>
      <c r="G95" s="139"/>
      <c r="H95" s="139"/>
      <c r="I95" s="139"/>
      <c r="J95" s="139"/>
      <c r="K95" s="140"/>
    </row>
    <row r="96" spans="2:11" ht="36" customHeight="1" x14ac:dyDescent="0.3">
      <c r="B96" s="54" t="s">
        <v>12</v>
      </c>
      <c r="C96" s="141" t="s">
        <v>13</v>
      </c>
      <c r="D96" s="141"/>
      <c r="E96" s="141"/>
      <c r="F96" s="141"/>
      <c r="G96" s="141"/>
      <c r="H96" s="141"/>
      <c r="I96" s="141"/>
      <c r="J96" s="141"/>
      <c r="K96" s="142"/>
    </row>
    <row r="97" spans="2:11" ht="23.25" customHeight="1" x14ac:dyDescent="0.3">
      <c r="B97" s="54" t="s">
        <v>14</v>
      </c>
      <c r="C97" s="141" t="s">
        <v>15</v>
      </c>
      <c r="D97" s="141"/>
      <c r="E97" s="141"/>
      <c r="F97" s="141"/>
      <c r="G97" s="141"/>
      <c r="H97" s="141"/>
      <c r="I97" s="141"/>
      <c r="J97" s="141"/>
      <c r="K97" s="142"/>
    </row>
    <row r="98" spans="2:11" ht="66" customHeight="1" x14ac:dyDescent="0.25">
      <c r="B98" s="11" t="s">
        <v>16</v>
      </c>
      <c r="C98" s="130" t="s">
        <v>17</v>
      </c>
      <c r="D98" s="130"/>
      <c r="E98" s="130"/>
      <c r="F98" s="130"/>
      <c r="G98" s="130"/>
      <c r="H98" s="130"/>
      <c r="I98" s="130"/>
      <c r="J98" s="130"/>
      <c r="K98" s="131"/>
    </row>
    <row r="99" spans="2:11" ht="58.5" customHeight="1" x14ac:dyDescent="0.25">
      <c r="B99" s="12" t="s">
        <v>18</v>
      </c>
      <c r="C99" s="132" t="s">
        <v>19</v>
      </c>
      <c r="D99" s="132"/>
      <c r="E99" s="132"/>
      <c r="F99" s="132"/>
      <c r="G99" s="132"/>
      <c r="H99" s="132"/>
      <c r="I99" s="132"/>
      <c r="J99" s="132"/>
      <c r="K99" s="133"/>
    </row>
    <row r="100" spans="2:11" ht="17.25" x14ac:dyDescent="0.25">
      <c r="B100" s="99" t="s">
        <v>20</v>
      </c>
      <c r="C100" s="100"/>
      <c r="D100" s="100"/>
      <c r="E100" s="100"/>
      <c r="F100" s="100"/>
      <c r="G100" s="100"/>
      <c r="H100" s="100"/>
      <c r="I100" s="100"/>
      <c r="J100" s="100"/>
      <c r="K100" s="101"/>
    </row>
    <row r="101" spans="2:11" ht="20.25" customHeight="1" x14ac:dyDescent="0.25">
      <c r="B101" s="55" t="s">
        <v>21</v>
      </c>
      <c r="C101" s="14">
        <v>3</v>
      </c>
      <c r="D101" s="134" t="s">
        <v>22</v>
      </c>
      <c r="E101" s="134"/>
      <c r="F101" s="134"/>
      <c r="G101" s="134"/>
      <c r="H101" s="134"/>
      <c r="I101" s="134"/>
      <c r="J101" s="134"/>
      <c r="K101" s="134"/>
    </row>
    <row r="102" spans="2:11" ht="38.25" customHeight="1" x14ac:dyDescent="0.25">
      <c r="B102" s="55" t="s">
        <v>23</v>
      </c>
      <c r="C102" s="15">
        <v>3.3</v>
      </c>
      <c r="D102" s="135" t="s">
        <v>106</v>
      </c>
      <c r="E102" s="135"/>
      <c r="F102" s="135"/>
      <c r="G102" s="135"/>
      <c r="H102" s="135"/>
      <c r="I102" s="135"/>
      <c r="J102" s="135"/>
      <c r="K102" s="135"/>
    </row>
    <row r="103" spans="2:11" ht="40.5" customHeight="1" x14ac:dyDescent="0.25">
      <c r="B103" s="55" t="s">
        <v>24</v>
      </c>
      <c r="C103" s="16" t="s">
        <v>25</v>
      </c>
      <c r="D103" s="135" t="s">
        <v>107</v>
      </c>
      <c r="E103" s="135"/>
      <c r="F103" s="135"/>
      <c r="G103" s="135"/>
      <c r="H103" s="135"/>
      <c r="I103" s="135"/>
      <c r="J103" s="135"/>
      <c r="K103" s="135"/>
    </row>
    <row r="104" spans="2:11" ht="17.25" x14ac:dyDescent="0.25">
      <c r="B104" s="99" t="s">
        <v>26</v>
      </c>
      <c r="C104" s="100"/>
      <c r="D104" s="100"/>
      <c r="E104" s="100"/>
      <c r="F104" s="100"/>
      <c r="G104" s="100"/>
      <c r="H104" s="100"/>
      <c r="I104" s="100"/>
      <c r="J104" s="100"/>
      <c r="K104" s="101"/>
    </row>
    <row r="105" spans="2:11" ht="17.25" x14ac:dyDescent="0.25">
      <c r="B105" s="53" t="s">
        <v>27</v>
      </c>
      <c r="C105" s="128" t="s">
        <v>108</v>
      </c>
      <c r="D105" s="128"/>
      <c r="E105" s="128"/>
      <c r="F105" s="128"/>
      <c r="G105" s="128"/>
      <c r="H105" s="128"/>
      <c r="I105" s="128"/>
      <c r="J105" s="128"/>
      <c r="K105" s="129"/>
    </row>
    <row r="106" spans="2:11" ht="67.900000000000006" customHeight="1" x14ac:dyDescent="0.25">
      <c r="B106" s="56" t="s">
        <v>29</v>
      </c>
      <c r="C106" s="93" t="s">
        <v>109</v>
      </c>
      <c r="D106" s="93"/>
      <c r="E106" s="93"/>
      <c r="F106" s="93"/>
      <c r="G106" s="93"/>
      <c r="H106" s="93"/>
      <c r="I106" s="93"/>
      <c r="J106" s="93"/>
      <c r="K106" s="94"/>
    </row>
    <row r="107" spans="2:11" ht="40.15" customHeight="1" x14ac:dyDescent="0.25">
      <c r="B107" s="56" t="s">
        <v>110</v>
      </c>
      <c r="C107" s="93" t="s">
        <v>111</v>
      </c>
      <c r="D107" s="93"/>
      <c r="E107" s="93"/>
      <c r="F107" s="93"/>
      <c r="G107" s="93"/>
      <c r="H107" s="93"/>
      <c r="I107" s="93"/>
      <c r="J107" s="93"/>
      <c r="K107" s="94"/>
    </row>
    <row r="108" spans="2:11" ht="48.6" customHeight="1" x14ac:dyDescent="0.25">
      <c r="B108" s="57" t="s">
        <v>33</v>
      </c>
      <c r="C108" s="106" t="s">
        <v>112</v>
      </c>
      <c r="D108" s="106"/>
      <c r="E108" s="106"/>
      <c r="F108" s="106"/>
      <c r="G108" s="106"/>
      <c r="H108" s="106"/>
      <c r="I108" s="106"/>
      <c r="J108" s="106"/>
      <c r="K108" s="107"/>
    </row>
    <row r="109" spans="2:11" ht="17.25" x14ac:dyDescent="0.25">
      <c r="B109" s="99" t="s">
        <v>35</v>
      </c>
      <c r="C109" s="100"/>
      <c r="D109" s="100"/>
      <c r="E109" s="100"/>
      <c r="F109" s="100"/>
      <c r="G109" s="100"/>
      <c r="H109" s="100"/>
      <c r="I109" s="100"/>
      <c r="J109" s="100"/>
      <c r="K109" s="101"/>
    </row>
    <row r="110" spans="2:11" ht="17.25" x14ac:dyDescent="0.25">
      <c r="B110" s="108" t="s">
        <v>36</v>
      </c>
      <c r="C110" s="109"/>
      <c r="D110" s="109"/>
      <c r="E110" s="109"/>
      <c r="F110" s="109"/>
      <c r="G110" s="109"/>
      <c r="H110" s="109"/>
      <c r="I110" s="109"/>
      <c r="J110" s="109"/>
      <c r="K110" s="110"/>
    </row>
    <row r="111" spans="2:11" ht="52.5" customHeight="1" x14ac:dyDescent="0.25">
      <c r="B111" s="116" t="s">
        <v>37</v>
      </c>
      <c r="C111" s="117"/>
      <c r="D111" s="118" t="s">
        <v>38</v>
      </c>
      <c r="E111" s="119"/>
      <c r="F111" s="119"/>
      <c r="G111" s="118" t="s">
        <v>39</v>
      </c>
      <c r="H111" s="119"/>
      <c r="I111" s="119"/>
      <c r="J111" s="118" t="s">
        <v>40</v>
      </c>
      <c r="K111" s="120"/>
    </row>
    <row r="112" spans="2:11" s="39" customFormat="1" ht="17.25" x14ac:dyDescent="0.3">
      <c r="B112" s="121">
        <f>SUM(E116:E117)</f>
        <v>418445813</v>
      </c>
      <c r="C112" s="122"/>
      <c r="D112" s="123">
        <f>SUM(G116:G117)</f>
        <v>104611453</v>
      </c>
      <c r="E112" s="124"/>
      <c r="F112" s="125"/>
      <c r="G112" s="123">
        <f>SUM(I116:I117)</f>
        <v>169891677.05000001</v>
      </c>
      <c r="H112" s="124"/>
      <c r="I112" s="125"/>
      <c r="J112" s="126">
        <f>+IF(G112&gt;0,G112/D112,0)</f>
        <v>1.6240255935456704</v>
      </c>
      <c r="K112" s="127"/>
    </row>
    <row r="113" spans="2:11" ht="17.25" x14ac:dyDescent="0.25">
      <c r="B113" s="108" t="s">
        <v>41</v>
      </c>
      <c r="C113" s="109"/>
      <c r="D113" s="109"/>
      <c r="E113" s="109"/>
      <c r="F113" s="109"/>
      <c r="G113" s="109"/>
      <c r="H113" s="109"/>
      <c r="I113" s="109"/>
      <c r="J113" s="109"/>
      <c r="K113" s="110"/>
    </row>
    <row r="114" spans="2:11" ht="17.25" x14ac:dyDescent="0.25">
      <c r="B114" s="58"/>
      <c r="C114" s="59"/>
      <c r="D114" s="113" t="s">
        <v>42</v>
      </c>
      <c r="E114" s="114"/>
      <c r="F114" s="113" t="s">
        <v>43</v>
      </c>
      <c r="G114" s="114"/>
      <c r="H114" s="113" t="s">
        <v>44</v>
      </c>
      <c r="I114" s="113"/>
      <c r="J114" s="113" t="s">
        <v>45</v>
      </c>
      <c r="K114" s="115"/>
    </row>
    <row r="115" spans="2:11" ht="49.5" customHeight="1" x14ac:dyDescent="0.25">
      <c r="B115" s="60" t="s">
        <v>46</v>
      </c>
      <c r="C115" s="61" t="s">
        <v>47</v>
      </c>
      <c r="D115" s="61" t="s">
        <v>48</v>
      </c>
      <c r="E115" s="61" t="s">
        <v>49</v>
      </c>
      <c r="F115" s="61" t="s">
        <v>50</v>
      </c>
      <c r="G115" s="61" t="s">
        <v>51</v>
      </c>
      <c r="H115" s="61" t="s">
        <v>52</v>
      </c>
      <c r="I115" s="61" t="s">
        <v>53</v>
      </c>
      <c r="J115" s="61" t="s">
        <v>54</v>
      </c>
      <c r="K115" s="62" t="s">
        <v>55</v>
      </c>
    </row>
    <row r="116" spans="2:11" ht="79.900000000000006" customHeight="1" x14ac:dyDescent="0.25">
      <c r="B116" s="63" t="s">
        <v>113</v>
      </c>
      <c r="C116" s="64" t="s">
        <v>114</v>
      </c>
      <c r="D116" s="65">
        <v>2587636</v>
      </c>
      <c r="E116" s="65">
        <v>376723956</v>
      </c>
      <c r="F116" s="65">
        <v>646909</v>
      </c>
      <c r="G116" s="65">
        <v>94180989</v>
      </c>
      <c r="H116" s="66">
        <v>771074</v>
      </c>
      <c r="I116" s="65">
        <v>157521254.97</v>
      </c>
      <c r="J116" s="67">
        <f>IF(H116&gt;0,H116/F116,0)</f>
        <v>1.1919358054996916</v>
      </c>
      <c r="K116" s="68">
        <f>IF(I116&gt;0,I116/G116,0)</f>
        <v>1.6725377025930361</v>
      </c>
    </row>
    <row r="117" spans="2:11" ht="83.45" customHeight="1" x14ac:dyDescent="0.25">
      <c r="B117" s="69" t="s">
        <v>115</v>
      </c>
      <c r="C117" s="70" t="s">
        <v>116</v>
      </c>
      <c r="D117" s="71">
        <v>920</v>
      </c>
      <c r="E117" s="71">
        <v>41721857</v>
      </c>
      <c r="F117" s="71">
        <v>230</v>
      </c>
      <c r="G117" s="71">
        <v>10430464</v>
      </c>
      <c r="H117" s="72">
        <v>218</v>
      </c>
      <c r="I117" s="73">
        <v>12370422.08</v>
      </c>
      <c r="J117" s="74">
        <f>IF(H117&gt;0,H117/F117,0)</f>
        <v>0.94782608695652171</v>
      </c>
      <c r="K117" s="75">
        <f>IF(I117&gt;0,I117/G117,0)</f>
        <v>1.1859896242391519</v>
      </c>
    </row>
    <row r="118" spans="2:11" ht="17.25" x14ac:dyDescent="0.25">
      <c r="B118" s="99" t="s">
        <v>66</v>
      </c>
      <c r="C118" s="100"/>
      <c r="D118" s="100"/>
      <c r="E118" s="100"/>
      <c r="F118" s="100"/>
      <c r="G118" s="100"/>
      <c r="H118" s="100"/>
      <c r="I118" s="100"/>
      <c r="J118" s="100"/>
      <c r="K118" s="101"/>
    </row>
    <row r="119" spans="2:11" ht="17.25" x14ac:dyDescent="0.25">
      <c r="B119" s="108" t="s">
        <v>67</v>
      </c>
      <c r="C119" s="109"/>
      <c r="D119" s="109"/>
      <c r="E119" s="109"/>
      <c r="F119" s="109"/>
      <c r="G119" s="109"/>
      <c r="H119" s="109"/>
      <c r="I119" s="109"/>
      <c r="J119" s="109"/>
      <c r="K119" s="110"/>
    </row>
    <row r="120" spans="2:11" ht="22.15" customHeight="1" x14ac:dyDescent="0.25">
      <c r="B120" s="38" t="s">
        <v>68</v>
      </c>
      <c r="C120" s="111" t="s">
        <v>113</v>
      </c>
      <c r="D120" s="111"/>
      <c r="E120" s="111"/>
      <c r="F120" s="111"/>
      <c r="G120" s="111"/>
      <c r="H120" s="111"/>
      <c r="I120" s="111"/>
      <c r="J120" s="111"/>
      <c r="K120" s="112"/>
    </row>
    <row r="121" spans="2:11" ht="159.75" customHeight="1" x14ac:dyDescent="0.25">
      <c r="B121" s="40" t="s">
        <v>69</v>
      </c>
      <c r="C121" s="93" t="s">
        <v>117</v>
      </c>
      <c r="D121" s="93"/>
      <c r="E121" s="93"/>
      <c r="F121" s="93"/>
      <c r="G121" s="93"/>
      <c r="H121" s="93"/>
      <c r="I121" s="93"/>
      <c r="J121" s="93"/>
      <c r="K121" s="94"/>
    </row>
    <row r="122" spans="2:11" ht="58.9" customHeight="1" x14ac:dyDescent="0.25">
      <c r="B122" s="40" t="s">
        <v>71</v>
      </c>
      <c r="C122" s="95" t="s">
        <v>118</v>
      </c>
      <c r="D122" s="95"/>
      <c r="E122" s="95"/>
      <c r="F122" s="95"/>
      <c r="G122" s="95"/>
      <c r="H122" s="95"/>
      <c r="I122" s="95"/>
      <c r="J122" s="95"/>
      <c r="K122" s="96"/>
    </row>
    <row r="123" spans="2:11" ht="58.15" customHeight="1" x14ac:dyDescent="0.25">
      <c r="B123" s="41" t="s">
        <v>73</v>
      </c>
      <c r="C123" s="97" t="s">
        <v>119</v>
      </c>
      <c r="D123" s="97"/>
      <c r="E123" s="97"/>
      <c r="F123" s="97"/>
      <c r="G123" s="97"/>
      <c r="H123" s="97"/>
      <c r="I123" s="97"/>
      <c r="J123" s="97"/>
      <c r="K123" s="98"/>
    </row>
    <row r="124" spans="2:11" ht="22.15" customHeight="1" x14ac:dyDescent="0.25">
      <c r="B124" s="38" t="s">
        <v>68</v>
      </c>
      <c r="C124" s="111" t="s">
        <v>115</v>
      </c>
      <c r="D124" s="111"/>
      <c r="E124" s="111"/>
      <c r="F124" s="111"/>
      <c r="G124" s="111"/>
      <c r="H124" s="111"/>
      <c r="I124" s="111"/>
      <c r="J124" s="111"/>
      <c r="K124" s="112"/>
    </row>
    <row r="125" spans="2:11" ht="104.25" customHeight="1" x14ac:dyDescent="0.25">
      <c r="B125" s="40" t="s">
        <v>69</v>
      </c>
      <c r="C125" s="93" t="s">
        <v>120</v>
      </c>
      <c r="D125" s="93"/>
      <c r="E125" s="93"/>
      <c r="F125" s="93"/>
      <c r="G125" s="93"/>
      <c r="H125" s="93"/>
      <c r="I125" s="93"/>
      <c r="J125" s="93"/>
      <c r="K125" s="94"/>
    </row>
    <row r="126" spans="2:11" ht="60.6" customHeight="1" x14ac:dyDescent="0.25">
      <c r="B126" s="40" t="s">
        <v>71</v>
      </c>
      <c r="C126" s="95" t="s">
        <v>121</v>
      </c>
      <c r="D126" s="95"/>
      <c r="E126" s="95"/>
      <c r="F126" s="95"/>
      <c r="G126" s="95"/>
      <c r="H126" s="95"/>
      <c r="I126" s="95"/>
      <c r="J126" s="95"/>
      <c r="K126" s="96"/>
    </row>
    <row r="127" spans="2:11" ht="66.599999999999994" customHeight="1" x14ac:dyDescent="0.25">
      <c r="B127" s="41" t="s">
        <v>73</v>
      </c>
      <c r="C127" s="97" t="s">
        <v>122</v>
      </c>
      <c r="D127" s="97"/>
      <c r="E127" s="97"/>
      <c r="F127" s="97"/>
      <c r="G127" s="97"/>
      <c r="H127" s="97"/>
      <c r="I127" s="97"/>
      <c r="J127" s="97"/>
      <c r="K127" s="98"/>
    </row>
    <row r="128" spans="2:11" ht="17.25" x14ac:dyDescent="0.25">
      <c r="B128" s="99" t="s">
        <v>99</v>
      </c>
      <c r="C128" s="100"/>
      <c r="D128" s="100"/>
      <c r="E128" s="100"/>
      <c r="F128" s="100"/>
      <c r="G128" s="100"/>
      <c r="H128" s="100"/>
      <c r="I128" s="100"/>
      <c r="J128" s="100"/>
      <c r="K128" s="101"/>
    </row>
    <row r="129" spans="2:12" ht="17.25" x14ac:dyDescent="0.25">
      <c r="B129" s="102" t="s">
        <v>100</v>
      </c>
      <c r="C129" s="103"/>
      <c r="D129" s="103"/>
      <c r="E129" s="103"/>
      <c r="F129" s="103"/>
      <c r="G129" s="103"/>
      <c r="H129" s="103"/>
      <c r="I129" s="103"/>
      <c r="J129" s="103"/>
      <c r="K129" s="104"/>
    </row>
    <row r="130" spans="2:12" ht="72.75" customHeight="1" x14ac:dyDescent="0.25">
      <c r="B130" s="105" t="s">
        <v>123</v>
      </c>
      <c r="C130" s="106"/>
      <c r="D130" s="106"/>
      <c r="E130" s="106"/>
      <c r="F130" s="106"/>
      <c r="G130" s="106"/>
      <c r="H130" s="106"/>
      <c r="I130" s="106"/>
      <c r="J130" s="106"/>
      <c r="K130" s="107"/>
    </row>
    <row r="131" spans="2:12" ht="17.25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2:12" ht="17.25" x14ac:dyDescent="0.25">
      <c r="B132" s="88" t="s">
        <v>102</v>
      </c>
      <c r="C132" s="88"/>
      <c r="D132" s="88"/>
      <c r="E132" s="88"/>
      <c r="F132" s="88"/>
      <c r="G132" s="88"/>
      <c r="H132" s="88"/>
      <c r="I132" s="88"/>
      <c r="J132" s="88"/>
      <c r="K132" s="88"/>
    </row>
    <row r="133" spans="2:12" ht="17.25" x14ac:dyDescent="0.3">
      <c r="B133" s="43"/>
      <c r="C133" s="43"/>
      <c r="D133" s="43"/>
      <c r="E133" s="43"/>
      <c r="F133" s="43"/>
      <c r="G133" s="43"/>
      <c r="H133" s="89"/>
      <c r="I133" s="89"/>
      <c r="J133" s="89"/>
      <c r="K133" s="89"/>
    </row>
    <row r="134" spans="2:12" ht="17.25" x14ac:dyDescent="0.3">
      <c r="B134" s="44" t="s">
        <v>103</v>
      </c>
      <c r="C134" s="76">
        <f>+B112</f>
        <v>418445813</v>
      </c>
      <c r="D134" s="43"/>
      <c r="E134" s="43"/>
      <c r="F134" s="43"/>
      <c r="G134" s="43"/>
      <c r="H134" s="90"/>
      <c r="I134" s="90"/>
      <c r="J134" s="90"/>
      <c r="K134" s="90"/>
    </row>
    <row r="135" spans="2:12" ht="17.25" customHeight="1" x14ac:dyDescent="0.3">
      <c r="B135" s="44" t="s">
        <v>104</v>
      </c>
      <c r="C135" s="76">
        <f>+D112</f>
        <v>104611453</v>
      </c>
      <c r="D135" s="43"/>
      <c r="E135" s="43"/>
      <c r="F135" s="43"/>
      <c r="G135" s="43"/>
      <c r="H135" s="90"/>
      <c r="I135" s="90"/>
      <c r="J135" s="90"/>
      <c r="K135" s="90"/>
    </row>
    <row r="136" spans="2:12" ht="17.25" x14ac:dyDescent="0.3">
      <c r="B136" s="44" t="s">
        <v>105</v>
      </c>
      <c r="C136" s="76">
        <f>+G112</f>
        <v>169891677.05000001</v>
      </c>
      <c r="D136" s="91"/>
      <c r="E136" s="92"/>
      <c r="F136" s="92"/>
      <c r="G136" s="92"/>
      <c r="H136" s="92"/>
      <c r="I136" s="92"/>
      <c r="J136" s="92"/>
      <c r="K136" s="43"/>
    </row>
    <row r="137" spans="2:12" ht="21.75" customHeight="1" x14ac:dyDescent="0.3">
      <c r="B137" s="43"/>
      <c r="C137" s="77"/>
      <c r="D137" s="78"/>
      <c r="E137" s="78"/>
      <c r="F137" s="78"/>
      <c r="G137" s="78"/>
      <c r="H137" s="79"/>
      <c r="I137" s="78"/>
      <c r="J137" s="78"/>
      <c r="K137" s="43"/>
    </row>
    <row r="138" spans="2:12" ht="17.25" x14ac:dyDescent="0.3">
      <c r="B138" s="43"/>
      <c r="C138" s="43"/>
      <c r="D138" s="78"/>
      <c r="E138" s="78"/>
      <c r="F138" s="78"/>
      <c r="G138" s="78"/>
      <c r="H138" s="78"/>
      <c r="I138" s="78"/>
      <c r="J138" s="78"/>
      <c r="K138" s="43"/>
    </row>
    <row r="139" spans="2:12" ht="17.25" x14ac:dyDescent="0.3">
      <c r="B139" s="43"/>
      <c r="C139" s="43"/>
      <c r="D139" s="78"/>
      <c r="E139" s="78"/>
      <c r="F139" s="78"/>
      <c r="G139" s="78"/>
      <c r="H139" s="78"/>
      <c r="I139" s="78"/>
      <c r="J139" s="78"/>
      <c r="K139" s="43"/>
    </row>
    <row r="140" spans="2:12" ht="17.25" x14ac:dyDescent="0.3">
      <c r="B140" s="43"/>
      <c r="C140" s="43"/>
      <c r="D140" s="78"/>
      <c r="E140" s="78"/>
      <c r="F140" s="78"/>
      <c r="G140" s="78"/>
      <c r="H140" s="78"/>
      <c r="I140" s="78"/>
      <c r="J140" s="78"/>
      <c r="K140" s="43"/>
    </row>
    <row r="141" spans="2:12" ht="17.25" x14ac:dyDescent="0.3">
      <c r="B141" s="43"/>
      <c r="C141" s="43"/>
      <c r="D141" s="78"/>
      <c r="E141" s="78"/>
      <c r="F141" s="78"/>
      <c r="G141" s="78"/>
      <c r="H141" s="78"/>
      <c r="I141" s="78"/>
      <c r="J141" s="78"/>
      <c r="K141" s="43"/>
    </row>
    <row r="142" spans="2:12" ht="17.25" x14ac:dyDescent="0.3">
      <c r="B142" s="43"/>
      <c r="C142" s="43"/>
      <c r="E142" s="43"/>
      <c r="F142" s="43"/>
      <c r="H142" s="78"/>
      <c r="I142" s="78"/>
      <c r="J142" s="78"/>
      <c r="K142" s="43"/>
    </row>
    <row r="143" spans="2:12" ht="17.25" x14ac:dyDescent="0.3">
      <c r="B143" s="43"/>
      <c r="D143" s="87" t="s">
        <v>124</v>
      </c>
      <c r="E143" s="87"/>
      <c r="F143" s="87"/>
      <c r="G143" s="87"/>
      <c r="L143" s="47"/>
    </row>
    <row r="144" spans="2:12" ht="17.25" x14ac:dyDescent="0.3">
      <c r="B144"/>
      <c r="C144" s="43"/>
      <c r="D144" s="85" t="s">
        <v>125</v>
      </c>
      <c r="E144" s="85"/>
      <c r="F144" s="85"/>
      <c r="G144" s="85"/>
      <c r="I144" s="80"/>
      <c r="J144" s="80"/>
      <c r="K144" s="80"/>
      <c r="L144" s="47"/>
    </row>
    <row r="145" spans="2:12" ht="17.25" x14ac:dyDescent="0.3">
      <c r="B145"/>
      <c r="C145" s="43"/>
      <c r="D145" s="85" t="s">
        <v>126</v>
      </c>
      <c r="E145" s="85"/>
      <c r="F145" s="85"/>
      <c r="G145" s="85"/>
      <c r="I145" s="80"/>
      <c r="J145" s="80"/>
      <c r="K145" s="80"/>
      <c r="L145" s="47"/>
    </row>
    <row r="146" spans="2:12" ht="17.25" x14ac:dyDescent="0.3">
      <c r="B146"/>
      <c r="C146" s="43"/>
      <c r="D146" s="85" t="s">
        <v>127</v>
      </c>
      <c r="E146" s="85"/>
      <c r="F146" s="85"/>
      <c r="G146" s="85"/>
      <c r="I146" s="80"/>
      <c r="J146" s="80"/>
      <c r="K146" s="80"/>
      <c r="L146" s="47"/>
    </row>
    <row r="147" spans="2:12" ht="17.25" x14ac:dyDescent="0.3">
      <c r="B147"/>
      <c r="C147" s="43"/>
      <c r="D147" s="43"/>
      <c r="E147" s="43"/>
      <c r="F147" s="43"/>
      <c r="G147" s="43"/>
      <c r="H147" s="81"/>
      <c r="I147" s="81"/>
      <c r="J147" s="81"/>
      <c r="K147" s="81"/>
      <c r="L147" s="47"/>
    </row>
    <row r="148" spans="2:12" ht="17.25" x14ac:dyDescent="0.3">
      <c r="B148"/>
      <c r="C148" s="43"/>
      <c r="D148" s="82"/>
      <c r="F148" s="80"/>
      <c r="G148" s="43"/>
      <c r="H148" s="81"/>
      <c r="I148" s="81"/>
      <c r="J148" s="81"/>
      <c r="K148" s="81"/>
    </row>
    <row r="149" spans="2:12" ht="17.25" x14ac:dyDescent="0.3">
      <c r="B149"/>
      <c r="C149" s="43"/>
      <c r="D149" s="80"/>
      <c r="F149" s="80"/>
      <c r="G149" s="43"/>
      <c r="H149" s="86" t="s">
        <v>128</v>
      </c>
      <c r="I149" s="86"/>
      <c r="J149"/>
      <c r="K149"/>
    </row>
    <row r="150" spans="2:12" ht="17.25" x14ac:dyDescent="0.3">
      <c r="B150" s="43"/>
      <c r="C150" s="43"/>
      <c r="D150" s="80"/>
      <c r="E150" s="43"/>
      <c r="F150" s="43"/>
      <c r="G150" s="43"/>
      <c r="H150" s="85" t="s">
        <v>129</v>
      </c>
      <c r="I150" s="85"/>
      <c r="J150"/>
      <c r="K150"/>
    </row>
    <row r="151" spans="2:12" ht="17.25" x14ac:dyDescent="0.3">
      <c r="B151" s="87" t="s">
        <v>130</v>
      </c>
      <c r="C151" s="87"/>
      <c r="D151" s="43"/>
      <c r="E151" s="43"/>
      <c r="F151" s="43"/>
      <c r="G151" s="43"/>
      <c r="H151" s="85" t="s">
        <v>131</v>
      </c>
      <c r="I151" s="85"/>
      <c r="J151" s="43"/>
      <c r="K151" s="43"/>
    </row>
    <row r="152" spans="2:12" ht="17.25" x14ac:dyDescent="0.3">
      <c r="B152" s="85" t="s">
        <v>132</v>
      </c>
      <c r="C152" s="85"/>
      <c r="D152" s="43"/>
      <c r="E152" s="43"/>
      <c r="F152" s="43"/>
      <c r="G152" s="43"/>
      <c r="H152" s="43"/>
      <c r="I152" s="43"/>
      <c r="J152" s="43"/>
      <c r="K152" s="43"/>
    </row>
    <row r="153" spans="2:12" ht="17.25" x14ac:dyDescent="0.3">
      <c r="B153" s="85" t="s">
        <v>133</v>
      </c>
      <c r="C153" s="85"/>
      <c r="D153" s="43"/>
      <c r="E153" s="83"/>
      <c r="F153" s="83"/>
      <c r="G153" s="83"/>
      <c r="H153" s="83"/>
      <c r="I153" s="43"/>
      <c r="J153" s="43"/>
      <c r="K153" s="43"/>
    </row>
    <row r="154" spans="2:12" ht="17.25" x14ac:dyDescent="0.3">
      <c r="B154" s="43"/>
      <c r="C154" s="43"/>
      <c r="D154" s="84"/>
      <c r="E154" s="84"/>
      <c r="F154" s="84"/>
      <c r="G154" s="80"/>
      <c r="H154" s="80"/>
      <c r="I154" s="43"/>
      <c r="J154" s="43"/>
      <c r="K154" s="43"/>
    </row>
    <row r="155" spans="2:12" ht="17.25" x14ac:dyDescent="0.3">
      <c r="B155" s="43"/>
      <c r="C155" s="43"/>
      <c r="D155" s="81"/>
      <c r="E155" s="81"/>
      <c r="F155" s="81"/>
      <c r="G155" s="80"/>
      <c r="H155" s="80"/>
      <c r="I155" s="43"/>
      <c r="J155" s="43"/>
      <c r="K155" s="43"/>
    </row>
    <row r="156" spans="2:12" ht="17.25" x14ac:dyDescent="0.3">
      <c r="B156" s="43"/>
      <c r="C156" s="84"/>
      <c r="D156" s="81"/>
      <c r="E156" s="81"/>
      <c r="F156" s="81"/>
      <c r="G156" s="80"/>
      <c r="H156" s="80"/>
      <c r="I156" s="43"/>
      <c r="J156" s="43"/>
      <c r="K156" s="43"/>
    </row>
    <row r="157" spans="2:12" ht="17.25" x14ac:dyDescent="0.3">
      <c r="B157" s="43"/>
      <c r="C157" s="81"/>
      <c r="J157" s="43"/>
      <c r="K157" s="43"/>
    </row>
    <row r="158" spans="2:12" ht="17.25" x14ac:dyDescent="0.3">
      <c r="B158" s="43"/>
      <c r="C158" s="81"/>
    </row>
    <row r="159" spans="2:12" ht="17.25" x14ac:dyDescent="0.3">
      <c r="B159" s="43"/>
    </row>
  </sheetData>
  <sheetProtection selectLockedCells="1" selectUnlockedCells="1"/>
  <mergeCells count="153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</mergeCells>
  <dataValidations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70:K70 C74:K74 C46:K46 C66:K66 C122:K122 C42:K42 C62:K62 C50:K50 C54:K54 C58:K58 C126:K126"/>
    <dataValidation allowBlank="1" showInputMessage="1" showErrorMessage="1" prompt="De existir desvío, explicar razones." sqref="C71:K71 C75:K75 C67:K67 C63:K63 C59:K59 C43:K43 C123:K123 C47:K47 C51:K51 C55:K55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D115:D117 F115:F117"/>
    <dataValidation allowBlank="1" showInputMessage="1" showErrorMessage="1" prompt="Monto presupuestado para el producto" sqref="E28:E37 G28:G37 C82:C83 C134:C135 E115:E117 G115:G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52" right="0.22" top="0.49" bottom="0.74" header="0.3" footer="0.77"/>
  <pageSetup paperSize="122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Cuarto Trimestre 2024</vt:lpstr>
      <vt:lpstr>'Cuarto Trimestre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ELBA DE LEON</cp:lastModifiedBy>
  <dcterms:created xsi:type="dcterms:W3CDTF">2025-01-27T16:18:37Z</dcterms:created>
  <dcterms:modified xsi:type="dcterms:W3CDTF">2025-01-27T18:52:14Z</dcterms:modified>
</cp:coreProperties>
</file>