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5\Documents\OneDrive\Documents\"/>
    </mc:Choice>
  </mc:AlternateContent>
  <bookViews>
    <workbookView xWindow="0" yWindow="0" windowWidth="23040" windowHeight="9780"/>
  </bookViews>
  <sheets>
    <sheet name="Primer Semestre 2025" sheetId="1" r:id="rId1"/>
  </sheets>
  <externalReferences>
    <externalReference r:id="rId2"/>
  </externalReferences>
  <definedNames>
    <definedName name="_xlnm.Print_Area" localSheetId="0">'Primer Semestre 2025'!$B$1:$K$158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J31" i="1" l="1"/>
  <c r="J30" i="1"/>
  <c r="J34" i="1"/>
  <c r="J35" i="1"/>
  <c r="J36" i="1"/>
  <c r="B25" i="1"/>
  <c r="C82" i="1" s="1"/>
  <c r="K117" i="1"/>
  <c r="J117" i="1"/>
  <c r="K116" i="1"/>
  <c r="J116" i="1"/>
  <c r="G112" i="1"/>
  <c r="C136" i="1" s="1"/>
  <c r="B112" i="1"/>
  <c r="C134" i="1" s="1"/>
  <c r="K37" i="1"/>
  <c r="J37" i="1"/>
  <c r="K36" i="1"/>
  <c r="K35" i="1"/>
  <c r="K34" i="1"/>
  <c r="K33" i="1"/>
  <c r="J33" i="1"/>
  <c r="K32" i="1"/>
  <c r="J32" i="1"/>
  <c r="K31" i="1"/>
  <c r="K30" i="1"/>
  <c r="K29" i="1"/>
  <c r="G25" i="1"/>
  <c r="D25" i="1"/>
  <c r="C83" i="1" s="1"/>
  <c r="D16" i="1"/>
  <c r="D15" i="1"/>
  <c r="D112" i="1" l="1"/>
  <c r="J112" i="1" s="1"/>
  <c r="J25" i="1"/>
  <c r="C84" i="1"/>
  <c r="C135" i="1" l="1"/>
</calcChain>
</file>

<file path=xl/sharedStrings.xml><?xml version="1.0" encoding="utf-8"?>
<sst xmlns="http://schemas.openxmlformats.org/spreadsheetml/2006/main" count="252" uniqueCount="133">
  <si>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</si>
  <si>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</si>
  <si>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</si>
  <si>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</si>
  <si>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</si>
  <si>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</si>
  <si>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Institucional</t>
  </si>
  <si>
    <t>I.I - Completar los datos requeridos sobre la institución</t>
  </si>
  <si>
    <t>Capítulo</t>
  </si>
  <si>
    <t>5128-UNIVERSIDAD AUTÓNOMA DE SANTO DOMINGO</t>
  </si>
  <si>
    <t>Subcapítulo</t>
  </si>
  <si>
    <t>01-UNIVERSIDAD AUTÓNOMA DE SANTO DOMINGO</t>
  </si>
  <si>
    <t>Unidad Ejecutora</t>
  </si>
  <si>
    <t>0001-UNIVERSIDAD AUTÓNOMA DE SANTO DOMINGO</t>
  </si>
  <si>
    <t>Misión</t>
  </si>
  <si>
    <t>Formar críticamente profesionales, investigadores y técnicos en las ciencias, las humanidades y las artes necesarias y eficientes para coadyuvar a las transformaciones que demanda el desarrollo nacional sostenible, así como difundir los ideales de la cultura de paz, progreso, justicia social, equidad de género y respeto a los derechos humanos, a fin de contribuir a la formación de una conciencia colectiva basada en valores.</t>
  </si>
  <si>
    <t>Visión</t>
  </si>
  <si>
    <t>Ser una institución de excelencia y liderazgo académico, gestionada con eficiencia y acreditada nacional e internacionalmente; con un personal docente, investigador, extensionistas y egresados de alta calificación; creadora de conocimientos científicos y nuevas tecnologías, reconocida por su contribución al desarrollo humano con equidad y hacia una sociedad democrática y solidaria.</t>
  </si>
  <si>
    <t>II. Contribución a la Estrategia Nacional de Desarrollo</t>
  </si>
  <si>
    <t>Eje estratégico:</t>
  </si>
  <si>
    <t>Desarrollo Productivo</t>
  </si>
  <si>
    <t>Objetivo general:</t>
  </si>
  <si>
    <t>Objetivo(s) específico(s):</t>
  </si>
  <si>
    <t>3.3.3</t>
  </si>
  <si>
    <t>III. Información del Programa</t>
  </si>
  <si>
    <t>Nombre:</t>
  </si>
  <si>
    <t>11-Docencia</t>
  </si>
  <si>
    <t>Descripción:</t>
  </si>
  <si>
    <t xml:space="preserve">Define la labor fundamental de la academia, que es la relación profesor-alumno en el proceso de enseñanza-aprendizaje y tiene como objetivo elevar la calidad de la docencia, la articulación de ésta con la investigación y la extensión. 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</si>
  <si>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</si>
  <si>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Estudiantes matriculados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</si>
  <si>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</si>
  <si>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</si>
  <si>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</si>
  <si>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</si>
  <si>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</si>
  <si>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</si>
  <si>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</si>
  <si>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</si>
  <si>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</si>
  <si>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</si>
  <si>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</si>
  <si>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</si>
  <si>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</si>
  <si>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</si>
  <si>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</si>
  <si>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</si>
  <si>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</si>
  <si>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</si>
  <si>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</si>
  <si>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</si>
  <si>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5951 - Estudiantes de grado reciben formación en ciencias económicas y sociales</t>
  </si>
  <si>
    <t>Número de estudiantes matriculados</t>
  </si>
  <si>
    <t>5953 - Estudiantes de grado reciben formación en ciencias</t>
  </si>
  <si>
    <t>5957 - Estudiantes de grado reciben formación en ciencias jurídicas y políticas</t>
  </si>
  <si>
    <t>5969 - Estudiantes de grado reciben formación en ciencias agronómicas y veterinarias</t>
  </si>
  <si>
    <t>5972 - Estudiantes de grado reciben formación en ciencias de la educación</t>
  </si>
  <si>
    <t>5974 - Estudiantes de grado reciben formación en artes</t>
  </si>
  <si>
    <t>6040 - Estudiantes de grado reciben formación en ciencias de la salud</t>
  </si>
  <si>
    <t>6041 - Estudiantes de grado reciben formación en ingeniería y arquitectura</t>
  </si>
  <si>
    <t>6050 - Estudiantes de grado reciben formación en humanidades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</si>
  <si>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</si>
  <si>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</si>
  <si>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</si>
  <si>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</si>
  <si>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</si>
  <si>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</si>
  <si>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>Consiste en formar los recursos humanos en las áreas de la ciencias conforme a las necesidades que requiere el desarrollo del país, que son: Licenciatura en Biología, Licenciatura en Geografía mención Recursos Naturales y Ecoturismo, Licenciatura en Geografía Mención Representación Espacial, Licenciatura en Física, Licenciatura en Matemáticas, Licenciatura en Microbiología, Licenciatura en Química, Tecnólogo Superior en Alimentos, Licenciatura en Informática, Técnico Superior Reparación y Ensamblaje de Computadoras.</t>
  </si>
  <si>
    <t>Consiste en formar los recursos humanos en las áreas de ciencias jurídicas y políticas conforme a las necesidades que requiere el desarrollo del país que son: Licenciatura en Derecho, Licenciatura en Ciencias Políticas y Lic. en Criminología.</t>
  </si>
  <si>
    <t>Consiste en formar recursos humanos en las áreas de ciencias agronómicas y veterinarias conforme a las necesidades que requiere el desarrollo del país, que son: Ingeniería en Desarrollo Agrícola Rural, Ingeniería Agronómica mención Suelos y Riego, Ingeniería en Zootecnia, Ingeniería Lácteo-Alimentaria, Tecnología en Procesos Lácteos Alimentarios y Licenciatura en Medicina Veterinaria.</t>
  </si>
  <si>
    <t xml:space="preserve">Consiste en formar recursos humanos en las áreas en ciencias de la educación conforme a las necesidades que requiere el desarrollo del país, que son: Licenciatura en Educación Básica, Licenciatura en Educación Inicial, Licenciatura en Educación mención Biología y Química, Licenciatura en Educación mención Ciencias Sociales, Licenciatura en Educación mención Filosofía y Letras, Licenciatura en Educación mención Matemáticas, Licenciatura en Educación mención Orientación Académica, Licenciatura en Educación Mención Orientación Socio-Comunitaria, Licenciatura en Educación mención Orientación para el desarrollo de Recursos Humanos, Licenciatura en Educación Física, Licenciatura en Bibliotecología. </t>
  </si>
  <si>
    <t xml:space="preserve">Consiste en formar recursos humanos en las áreas artísticas conforme a las necesidades que requiere el desarrollo del país como son: Historia y Crítica del Arte, Licenciatura en Publicidad mención Ilustración, Licenciatura en Publicidad mención Creatividad y Gerencia, Licenciatura en Publicidad mención Diseño Gráfico Publicitario, Técnico en Diseño, Gráfico Publicitario, Licenciatura en Teatro, Licenciatura en Teatro mención Actuación, Licenciatura en Teatro mención Dirección y Dramaturgia, Técnico Superior en Actuación, Licenciatura en Música mención Teoría y Educación Musical, Licenciatura en Cine y Medios Audiovisuales, Licenciatura en Producción de Televisión y Audiovisuales, Técnico en Fotografía, Licenciatura en Artes Plásticas mención Escultura, Artes Plásticas mención Pintura, Técnico en Ilustración, Licenciatura Diseño Artesanal y Decoración de Ambiente, Licenciatura en Diseño de Modas, Técnico en Diseño Artesanal, Técnico en Diseño de Muebles, Técnico en Patrón y Confección de Moda. </t>
  </si>
  <si>
    <t>Consiste en formar recursos humanos en las áreas de las ciencias de la salud conforme a las necesidades que requiere el desarrollo del país, como son: Licenciatura en Farmacia, Licenciatura en Enfermería, Técnico Profesional en Enfermería, Doctor en Odontología, Licenciatura en Bioanálisis, Licenciatura en Imagenología, Técnico Radiológico y Doctor en Medicina.</t>
  </si>
  <si>
    <t>Consiste en formar recursos humanos en las áreas de la ingeniería y arquitectura conforme a las necesidades que requiere el desarrollo del país, que son: Licenciatura en Arquitectura, Ingeniería Electromecánica mención Eléctrica, Ingeniería Electromecánica mención Electrónica, Ingeniería Electromecánica mención Mecánica, Ingeniería Civil, Ingeniería Química, Licenciatura en Agrimensura e Ingeniería Industrial.</t>
  </si>
  <si>
    <t xml:space="preserve">Consiste en formar recursos humanos en las áreas humanísticas conforme a las necesidades que requiere el desarrollo del país como son: Licenciatura en Ciencias de la Comunicación Social, Licenciatura en Comunicación Social mención Comunicación, Licenciatura en Comunicación Social mención Periodismo, Licenciatura en Comunicación Social mención Relaciones Públicas. </t>
  </si>
  <si>
    <r>
      <t xml:space="preserve">VI. </t>
    </r>
    <r>
      <rPr>
        <b/>
        <sz val="13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</si>
  <si>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</si>
  <si>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 xml:space="preserve">• Apertura de nuevos programas formativos en áreas o disciplinas demandadas por la sociedad y el mercado laboral e insertar el uso de las tecnologías en todos los programas.  • Implementar un proceso de rediseño curricular integral que permita actualizar todos los planes y programas de estudios por carrera y asignatura  acorde con las demandas de los sectores productivos y los requerimientos de desarrollo del país.  • Reorientar el perfil del egresado de algunos programas formativos en correspondencia con el desarrollo científico del país. • Establecer mecanismos  para que se actualicen  de manera periódica los contenidos de asignaturas.  • Planificar y desarrollar acciones tendentes a vincular la investigación con la docencia de grado y de postgrado.  • Definir un nuevo Reglamento de Rendimiento Académico Estudiantil, para unificar todos los criterios y concretar la política de evaluación de aprendizajes definida. • Crear mecanismos para elevar el porcentaje de egresados, mediante  programación de asignaturas en línea. • Fortalecer en la práctica la articulación entre la función de extensión y de docencia.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</si>
  <si>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3"/>
        <rFont val="Calibri"/>
        <family val="2"/>
      </rPr>
      <t>Nota:</t>
    </r>
    <r>
      <rPr>
        <sz val="13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</si>
  <si>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Presupuesto aprobado:  </t>
  </si>
  <si>
    <t xml:space="preserve">Presupuesto modificado: </t>
  </si>
  <si>
    <t>Total devengado:</t>
  </si>
  <si>
    <t>Competitividad e innovación en un ambiente favorable a la cooperación y la responsabilidad social</t>
  </si>
  <si>
    <t>Consolidar un sistema de educación superior de calidad, que responda a las necesidades del desarrollo de la Nación</t>
  </si>
  <si>
    <t>14-Bienestar Estudiantil</t>
  </si>
  <si>
    <t>Consiste en los gastos por concepto de la administración de las becas de estudios-trabajos, préstamos, servicios de comedor, albergues, aportes al economato, servicios de salud, actividades recreativas y deportivas de los estudiantes, transporte estudiantil y cualquier otro gasto que incida en el bienestar físico y psíquico de los alumnos de la UASD.(Art. 10. Res. 76-274 del H.C.U)</t>
  </si>
  <si>
    <r>
      <t>Beneficiarios:</t>
    </r>
    <r>
      <rPr>
        <sz val="13"/>
        <color rgb="FF000000"/>
        <rFont val="Century Gothic"/>
        <family val="2"/>
      </rPr>
      <t xml:space="preserve"> </t>
    </r>
  </si>
  <si>
    <t xml:space="preserve"> Todos los estudiantes  de la UASD que reúnan los requisitos establecidos en los reglamentos, de los recursos socio-económicos limitadas, que cumplen con un rendimiento académico.</t>
  </si>
  <si>
    <t>5940-Estudiantes acceden al servicio de bienestar estudiantil</t>
  </si>
  <si>
    <t>Número de estudiantes beneficiados por los servicios de bienestar estudiantil</t>
  </si>
  <si>
    <t>6047-Otorgamiento de créditos, becas y exoneraciones</t>
  </si>
  <si>
    <t>Número de estudiantes de grado que reciben créditos, becas y exoneraciones</t>
  </si>
  <si>
    <r>
      <rPr>
        <b/>
        <i/>
        <sz val="13"/>
        <color theme="1"/>
        <rFont val="Calibri"/>
        <family val="2"/>
        <scheme val="minor"/>
      </rPr>
      <t>Becas al Comedor:</t>
    </r>
    <r>
      <rPr>
        <i/>
        <sz val="13"/>
        <color theme="1"/>
        <rFont val="Calibri"/>
        <family val="2"/>
        <scheme val="minor"/>
      </rPr>
      <t xml:space="preserve"> Es el servicio gratuito de alimentación que la UASD ofrece a los estudiantes por sus servicios en una de las siguientes categorías: Becas de Estudio y Trabajo (BET), grupos culturales, deportistas, cuerpo del orden del comedor y por razones socio-económicas. 
</t>
    </r>
    <r>
      <rPr>
        <b/>
        <i/>
        <sz val="13"/>
        <color theme="1"/>
        <rFont val="Calibri"/>
        <family val="2"/>
        <scheme val="minor"/>
      </rPr>
      <t>Dispensario Médico:</t>
    </r>
    <r>
      <rPr>
        <i/>
        <sz val="13"/>
        <color theme="1"/>
        <rFont val="Calibri"/>
        <family val="2"/>
        <scheme val="minor"/>
      </rPr>
      <t xml:space="preserve"> Ofrece servicios de salud totalmente gratuito a la comunidad de la UASD. 
</t>
    </r>
    <r>
      <rPr>
        <b/>
        <i/>
        <sz val="13"/>
        <color theme="1"/>
        <rFont val="Calibri"/>
        <family val="2"/>
        <scheme val="minor"/>
      </rPr>
      <t>Estancia Infantil:</t>
    </r>
    <r>
      <rPr>
        <i/>
        <sz val="13"/>
        <color theme="1"/>
        <rFont val="Calibri"/>
        <family val="2"/>
        <scheme val="minor"/>
      </rPr>
      <t xml:space="preserve"> Ofrece supervisión, cuidado y estimulación de las áreas del desarrollo psicológico a los niños y niñas desde tres meses hasta seis años de edad, hijos (as) de las madres estudiantes y empleadas de escasos recursos de la universidad, como servicio emergente mientras ellas estudian en la universidad, colaborando eficazmente con la prevención del abuso infantil y sus implicaciones, frente a la vulnerabilidad de los infantes que son dejados por sus madres en situaciones no adecuadas. 
</t>
    </r>
    <r>
      <rPr>
        <b/>
        <i/>
        <sz val="13"/>
        <color theme="1"/>
        <rFont val="Calibri"/>
        <family val="2"/>
        <scheme val="minor"/>
      </rPr>
      <t xml:space="preserve">Residencia Estudiantil: </t>
    </r>
    <r>
      <rPr>
        <i/>
        <sz val="13"/>
        <color theme="1"/>
        <rFont val="Calibri"/>
        <family val="2"/>
        <scheme val="minor"/>
      </rPr>
      <t>Es un programa que está orientado a garantizar el apoyo a los estudiantes que ingresan a la UASD con talentos y grandes deseos de superación y que sus condiciones socio-económicas son limitadas.</t>
    </r>
  </si>
  <si>
    <r>
      <rPr>
        <b/>
        <i/>
        <sz val="13"/>
        <color theme="1"/>
        <rFont val="Calibri"/>
        <family val="2"/>
        <scheme val="minor"/>
      </rPr>
      <t>Otorgamientos de Beca Estudio Trabajo:</t>
    </r>
    <r>
      <rPr>
        <i/>
        <sz val="13"/>
        <color theme="1"/>
        <rFont val="Calibri"/>
        <family val="2"/>
        <scheme val="minor"/>
      </rPr>
      <t xml:space="preserve"> Concede a los estudiantes por sus aptitudes para realizar labores auxiliares y administrativas la oportunidad de insertarse al área laboral creando el hábito de responsabilidad y proporcionar un incentivo económico que le supla las necesidades para culminar su carrera. Así como otros servicios prestados, de conformidad con los procedimientos, deberes y derechos. 
</t>
    </r>
    <r>
      <rPr>
        <b/>
        <i/>
        <sz val="13"/>
        <color theme="1"/>
        <rFont val="Calibri"/>
        <family val="2"/>
        <scheme val="minor"/>
      </rPr>
      <t>Crédito Educativo:</t>
    </r>
    <r>
      <rPr>
        <i/>
        <sz val="13"/>
        <color theme="1"/>
        <rFont val="Calibri"/>
        <family val="2"/>
        <scheme val="minor"/>
      </rPr>
      <t xml:space="preserve"> Es el préstamo o crédito educativo mediante el cual la universidad contribuye a financiar la carrera de los bachilleres que reúnan las condiciones socio-económicas y académicas. </t>
    </r>
  </si>
  <si>
    <t>• Diseñar e implementar campaña de información y publicidad sobre los servicios que ofrece la UASD a estudiantes.
• Institucionalizar la evaluación anual de los servicios estudiantiles que ofrece la UASD, con participación directa de los beneficiarios y colocando buzones de sugerencias en las oficinas que  brindan dichos servicios.</t>
  </si>
  <si>
    <t>NOEL DE LA ROSA, M.A.</t>
  </si>
  <si>
    <t xml:space="preserve">Director General de Planificación </t>
  </si>
  <si>
    <t>Y Desarrollo Institucional</t>
  </si>
  <si>
    <t>(DIGEPLANDI)</t>
  </si>
  <si>
    <t>JOSÉ ELIGIO PERALTA, M.A.</t>
  </si>
  <si>
    <t xml:space="preserve">Sub-Director Departamento de </t>
  </si>
  <si>
    <t>LIC. SAMARY MARTÍNEZ</t>
  </si>
  <si>
    <t>Planificación Económica</t>
  </si>
  <si>
    <t xml:space="preserve">Encargada División de Formulación </t>
  </si>
  <si>
    <t>Y Evaluación de Presupuesto</t>
  </si>
  <si>
    <t>Aumentar los servicios de becas, créditos y exoneraciones a favor de estudiantes de 856 en el año 2023 a 849 para el 2025. En ese mismo orden, ofrecer 2,371,908 servicios de becas, créditos y exoneraciones que  habilitan a estudiantes para recibir y asimilar los procesos formativos en el nivel superior y carreras específicas al año 2025.</t>
  </si>
  <si>
    <t>Formar a 328,858 estudiantes en las áreas artísticas de las ciencias e ingeniería y arquitectura en el año 2025.</t>
  </si>
  <si>
    <t>Consiste en formar recursos humanos en las áreas de las ciencias económicas y sociales conforme a las necesidades que requiere el desarrollo del país como son: Licenciatura en Economía, Administración de Empresas,  Administración de Empresas Turísticas y Hoteleras,  Administración Pública,  Contabilidad, Estadísticas, mención Informática,  Estadísticas, Mención Socioeconómica, Mercadotecnia, Sociología y licenciatura en Trabajo Social.</t>
  </si>
  <si>
    <t>Ejecución Presupuestaria Primer Semestre 2025</t>
  </si>
  <si>
    <t>V-8</t>
  </si>
  <si>
    <t xml:space="preserve"> Programación Semestral</t>
  </si>
  <si>
    <t>Ejecución Semestral</t>
  </si>
  <si>
    <t>Con relación a la ejecución física, en los servicios ofertados se logro atender el 110% de la meta física programada para el semestre enero-junio 2025, donde se esperaba ofertar 1,185,954 servicios con un monto presupuestado de RD$228,526,934. se ofertaron 1,305,175 servicios con un monto de ejecución financiera de RD$242,004,519 logrando un 106% de la programación financiera.</t>
  </si>
  <si>
    <t>La desviación presentada 10% por encima de lo programado radica en el aumento sustancial de la demanda de los servicios de salud al igual que las raciones alimenticias por parte del Comedor Universitario y modalidad presencial del semestre 2025-10.  La desviación presentada de un 6% por encima de lo programado en la ejecución financiera  se debe al pago del sueldo 14 aplicado en Enero 2025.</t>
  </si>
  <si>
    <t>Con relación a la ejecución de créditos, becas y exoneraciones otorgadas, se logró el 93% de la meta física programada para el semestre enero-junio 2025. Se programó otorgar 447 ayudas económicas con una programación financiera de RD$20,822,931 y se otorgaron 414 ayudas económicas con una ejecución financiera de RD$22,336,793, el cual representa el 107% de lo programado.</t>
  </si>
  <si>
    <t>La Desviación presentada de un 7% por debajo de lo programado se debe a estudiantes que hacen intercambios culturales, cambios de carrera y otros que no concluyen el programa de formación a tiempo previsto para la graduación. Mientras que la desviación de un 7% por encima de lo programado en la ejecución financiera se debe al pago del sueldo 14 aplicado en Enero 2025.</t>
  </si>
  <si>
    <t>La desviación presentada por debajo de lo programado en la ejecución física no es considerable. Mientras que la desviación de un 8% por encima de lo programado en la ejecución financiera se debe al pago de sueldo 14 aplicado en Enero 2025.</t>
  </si>
  <si>
    <t>La Desviación presentada de un 2% por debajo de lo programado en la ejecución física no es considerable. Mientras que la desviación de un 11% por encima de lo programado en la ejecución financiera se debe al pago de sueldo 14 aplicado en Enero 2025.</t>
  </si>
  <si>
    <t>La Desviación presentada de un 6% por encima de lo programado en la ejecución física se debe al aumento de la cantidad de estudiantes de nuevo ingreso a la facultad. Mientras que la desviación de un 7% por encima de lo programado en la ejecución financiera se debe al pago de sueldo 14 aplicado en Enero 2025.</t>
  </si>
  <si>
    <t>La Desviación presentada de un 5% por debajo de lo programado en la ejecución física no es considerable . Mientras que la desviación de un 7% por encima de lo programado en la ejecución financiera se debe al pago de sueldo 14 aplicado en Enero 2025.</t>
  </si>
  <si>
    <t>Con relación a los avances de la ejecución física en la formación de profesionales en humanidades, se logró formar el 99%  de la meta física programada para el semestre enero-junio 2025, donde se esperaba atender 30,108 estudiantes con un monto presupuestado de  RD$633,128,828. Se logró atender a 29,832 en los siguientes ámbitos 29,223 en el grado, 485 Titulados de grado y 124 Titulados de Postgrado;  con un monto de ejecución financiera de RD$659,764,053 representando un 104%.</t>
  </si>
  <si>
    <t>Con relación a los avances de la ejecución física en la formación de profesionales en ciencias económicas y sociales, se logró formar el 98%  de la meta física programada para el semestre enero-junio 2025, donde se esperaba atender 22,712 estudiantes con un monto presupuestado de  RD$517,922,390 se logró atender a 22,242 en los siguientes ámbitos 21,712 en el grado, 379 Titulados de grado y 151 Titulados de Postgrado;  con un monto de ejecución financiera de RD$557,498,321 representando un 108%de lo programado</t>
  </si>
  <si>
    <t>Con relación a los avances de la ejecución física en la formación de profesionales en ciencias , se logró formar el 104%  de la meta física programada para el semestre enero-junio 2025, donde se esperaba atender 7,002 estudiantes con un monto presupuestado de  RD$696,434,330 se logró atender a 7,262 en los siguientes ámbitos 7,131 en el grado, 73 Titulados de grado y 58 Titulados de Postgrado;  con un monto de ejecución financiera de RD$681,781,785 representando un 98% de lo programado.</t>
  </si>
  <si>
    <t>La Desviación presentada de un 4% por encima de lo programado en la ejecución física y un  2% por debajo de lo programado en la ejecución financiera no son considerable.</t>
  </si>
  <si>
    <t>Con relación a los avances de la ejecución física en la formación de profesionales en ciencias jurídicas y políticas, se logró formar el 102%  de la meta física programada para el semestre enero-junio 2025, donde se esperaba atender 8,804 estudiantes con un monto presupuestado de  RD$241,410,182 se logró atender a 8,983 en los siguientes ámbitos 8,715 en el grado, 137 Titulados de grado y 131 Titulados de Postgrado;  con un monto de ejecución financiera de RD$267,661,761 representando un 111% de lo programado.</t>
  </si>
  <si>
    <t>La Desviación presentada de un 2% por encima de lo programado en la ejecución física no es considerable. Mientras que la desviación de un 11% por encima de lo programado en la ejecución financiera se debe al pago de sueldo 14 aplicado en Enero 2025.</t>
  </si>
  <si>
    <t>Con relación a los avances de la ejecución física en la formación de profesionales en ciencias de la educación, se logró formar el 99%  de la meta física programada para el semestre enero-junio 2025, donde se esperaba atender 40,508 estudiantes con un monto presupuestado de  RD$437,164,133. Se logró atender a 40,253 en los siguientes ámbitos 38,651 en el grado, 1,388 Titulados de grado y 214 Titulados de Postgrado;  con un monto de ejecución financiera de RD$454,216,553 representando un 104% de lo programado.</t>
  </si>
  <si>
    <t>Con relación a los avances de la ejecución física en la formación de profesionales en ciencias agronómicas y veterinarias , se logró formar el 106%  de la meta física programada para el semestre enero-junio 2025, donde se esperaba atender 3,046 estudiantes con un monto presupuestado de  RD$90,113,467. Se logró atender a 3,215 en los siguientes ámbitos 3,197 en el grado, 18 Titulados de grado;  con un monto de ejecución financiera de RD$106,749,220 representando un 118% de lo programado.</t>
  </si>
  <si>
    <t>La Desviación presentada 1% y un 4% por debajo de lo programado en la ejecución física no es considerable. Mientras que la desviación de un 4% por encima de lo programado en la ejecución financiera se debe al pago de sueldo 14 aplicado en Enero 2025.</t>
  </si>
  <si>
    <t>Con relación a los avances de la ejecución física en la formación de profesionales en artes, se logró formar el 98%  de la meta física programada para el semestre enero-junio 2025, donde se esperaba atender 5,500 estudiantes con un monto presupuestado de  RD$146,982,522. Se logró atender a 5,417 en los siguientes ámbitos 5,359 en el grado, 57 Titulados de grado y 1 Titulados de Postgrado;  con un monto de ejecución financiera de RD$163,593,162 representando un 111% de lo programado.</t>
  </si>
  <si>
    <t>Con relación a los avances de la ejecución física en la formación de profesionales en ciencias de la salud, se logró formar el 106%  de la meta física programada para el semestre enero-junio 2025, donde se esperaba atender 30,714 estudiantes con un monto presupuestado de  RD$690,259,800. se logró atender a 32,511 en los siguientes ámbitos 31,644 en el grado, 749 Titulados de grado y 118 Titulados de Postgrado;  con un monto de ejecución financiera de RD$739,650,956 representando un 107% de lo programado.</t>
  </si>
  <si>
    <t>Con relación a los avances de la ejecución física en la formación de profesionales en ingeniería y arquitectura, se logró formar el 95%  de la meta física programada para el semestre enero-junio 2025, donde se esperaba atender 16,038 estudiantes con un monto presupuestado de  RD$211,895,039 se logró atender a 15,171 en los siguientes ámbitos 15,010 en el grado, 134 Titulados de grado y 27 Titulados de Postgrado;  con un monto de ejecución financiera de RD$225,835,186 representando un 107%.</t>
  </si>
  <si>
    <t>La Desviación presentada de un 1% por debajo de lo programado en la ejecución física y 4% por encima de lo programado en la ejecución financiera no son considerable.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</si>
</sst>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%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.5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.5"/>
      <color theme="1"/>
      <name val="Calibri"/>
      <family val="2"/>
      <scheme val="minor"/>
    </font>
    <font>
      <sz val="12.5"/>
      <name val="Calibri"/>
      <family val="2"/>
      <scheme val="minor"/>
    </font>
    <font>
      <sz val="12"/>
      <color rgb="FF000000"/>
      <name val="Century Gothic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0"/>
      <name val="Century Gothic"/>
      <family val="2"/>
    </font>
    <font>
      <b/>
      <sz val="13"/>
      <color theme="1"/>
      <name val="Calibri"/>
      <family val="2"/>
      <scheme val="minor"/>
    </font>
    <font>
      <sz val="13"/>
      <name val="Calibri"/>
      <family val="2"/>
    </font>
    <font>
      <b/>
      <sz val="13"/>
      <name val="Calibri"/>
      <family val="2"/>
    </font>
    <font>
      <sz val="10.5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3"/>
      <color rgb="FF000000"/>
      <name val="Calibri"/>
      <family val="2"/>
      <scheme val="minor"/>
    </font>
    <font>
      <sz val="13"/>
      <color rgb="FF000000"/>
      <name val="Century Gothic"/>
      <family val="2"/>
    </font>
    <font>
      <b/>
      <sz val="13"/>
      <color rgb="FF000000"/>
      <name val="Calibri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sz val="12.5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A6A6A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5" xfId="0" applyFont="1" applyBorder="1"/>
    <xf numFmtId="0" fontId="5" fillId="0" borderId="5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2" fillId="7" borderId="21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16" fillId="0" borderId="0" xfId="0" applyFont="1"/>
    <xf numFmtId="0" fontId="18" fillId="0" borderId="0" xfId="0" applyFont="1"/>
    <xf numFmtId="0" fontId="19" fillId="9" borderId="34" xfId="0" applyFont="1" applyFill="1" applyBorder="1" applyAlignment="1">
      <alignment horizontal="center" vertical="center" wrapText="1" readingOrder="1"/>
    </xf>
    <xf numFmtId="0" fontId="19" fillId="9" borderId="35" xfId="0" applyFont="1" applyFill="1" applyBorder="1" applyAlignment="1">
      <alignment horizontal="center" vertical="center" readingOrder="1"/>
    </xf>
    <xf numFmtId="0" fontId="19" fillId="9" borderId="37" xfId="0" applyFont="1" applyFill="1" applyBorder="1" applyAlignment="1">
      <alignment horizontal="center" vertical="center" wrapText="1" readingOrder="1"/>
    </xf>
    <xf numFmtId="0" fontId="19" fillId="9" borderId="38" xfId="0" applyFont="1" applyFill="1" applyBorder="1" applyAlignment="1">
      <alignment horizontal="center" vertical="center" readingOrder="1"/>
    </xf>
    <xf numFmtId="0" fontId="19" fillId="9" borderId="38" xfId="0" applyFont="1" applyFill="1" applyBorder="1" applyAlignment="1">
      <alignment horizontal="center" vertical="center" wrapText="1" readingOrder="1"/>
    </xf>
    <xf numFmtId="0" fontId="19" fillId="9" borderId="39" xfId="0" applyFont="1" applyFill="1" applyBorder="1" applyAlignment="1">
      <alignment horizontal="center" vertical="center" wrapText="1" readingOrder="1"/>
    </xf>
    <xf numFmtId="0" fontId="17" fillId="0" borderId="40" xfId="0" applyFont="1" applyBorder="1" applyAlignment="1" applyProtection="1">
      <alignment vertical="center" wrapText="1"/>
      <protection locked="0"/>
    </xf>
    <xf numFmtId="0" fontId="21" fillId="0" borderId="38" xfId="0" applyFont="1" applyBorder="1" applyAlignment="1">
      <alignment horizontal="left" vertical="center" wrapText="1" readingOrder="1"/>
    </xf>
    <xf numFmtId="3" fontId="21" fillId="0" borderId="38" xfId="1" applyNumberFormat="1" applyFont="1" applyFill="1" applyBorder="1" applyAlignment="1">
      <alignment horizontal="center" vertical="center" wrapText="1" readingOrder="1"/>
    </xf>
    <xf numFmtId="9" fontId="22" fillId="9" borderId="38" xfId="2" applyFont="1" applyFill="1" applyBorder="1" applyAlignment="1">
      <alignment horizontal="center" vertical="center" wrapText="1" readingOrder="1"/>
    </xf>
    <xf numFmtId="9" fontId="22" fillId="9" borderId="39" xfId="2" applyFont="1" applyFill="1" applyBorder="1" applyAlignment="1">
      <alignment horizontal="center" vertical="center" wrapText="1" readingOrder="1"/>
    </xf>
    <xf numFmtId="9" fontId="23" fillId="9" borderId="38" xfId="2" applyFont="1" applyFill="1" applyBorder="1" applyAlignment="1">
      <alignment horizontal="center" vertical="center" wrapText="1" readingOrder="1"/>
    </xf>
    <xf numFmtId="0" fontId="17" fillId="0" borderId="28" xfId="0" applyFont="1" applyBorder="1" applyAlignment="1" applyProtection="1">
      <alignment vertical="center" wrapText="1"/>
      <protection locked="0"/>
    </xf>
    <xf numFmtId="0" fontId="21" fillId="0" borderId="41" xfId="0" applyFont="1" applyBorder="1" applyAlignment="1">
      <alignment horizontal="left" vertical="center" wrapText="1" readingOrder="1"/>
    </xf>
    <xf numFmtId="3" fontId="21" fillId="0" borderId="41" xfId="1" applyNumberFormat="1" applyFont="1" applyFill="1" applyBorder="1" applyAlignment="1">
      <alignment horizontal="center" vertical="center" wrapText="1" readingOrder="1"/>
    </xf>
    <xf numFmtId="9" fontId="22" fillId="9" borderId="41" xfId="2" applyFont="1" applyFill="1" applyBorder="1" applyAlignment="1">
      <alignment horizontal="center" vertical="center" wrapText="1" readingOrder="1"/>
    </xf>
    <xf numFmtId="9" fontId="22" fillId="9" borderId="42" xfId="2" applyFont="1" applyFill="1" applyBorder="1" applyAlignment="1">
      <alignment horizontal="center" vertical="center" wrapText="1" readingOrder="1"/>
    </xf>
    <xf numFmtId="0" fontId="4" fillId="0" borderId="1" xfId="0" applyFont="1" applyBorder="1" applyAlignment="1" applyProtection="1">
      <alignment vertical="center" wrapText="1"/>
      <protection locked="0"/>
    </xf>
    <xf numFmtId="0" fontId="25" fillId="0" borderId="0" xfId="0" applyFont="1"/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20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30" fillId="0" borderId="0" xfId="0" applyFont="1" applyProtection="1">
      <protection locked="0"/>
    </xf>
    <xf numFmtId="0" fontId="29" fillId="0" borderId="22" xfId="0" applyFont="1" applyBorder="1" applyAlignment="1">
      <alignment vertical="top"/>
    </xf>
    <xf numFmtId="0" fontId="2" fillId="0" borderId="0" xfId="0" applyFont="1" applyAlignment="1">
      <alignment vertical="top"/>
    </xf>
    <xf numFmtId="166" fontId="33" fillId="0" borderId="0" xfId="0" applyNumberFormat="1" applyFont="1" applyAlignment="1">
      <alignment horizontal="center" vertical="center" wrapText="1" readingOrder="1"/>
    </xf>
    <xf numFmtId="0" fontId="34" fillId="0" borderId="0" xfId="0" applyFont="1" applyProtection="1">
      <protection locked="0"/>
    </xf>
    <xf numFmtId="0" fontId="4" fillId="2" borderId="43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/>
    </xf>
    <xf numFmtId="0" fontId="29" fillId="0" borderId="5" xfId="0" applyFont="1" applyBorder="1"/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37" fillId="9" borderId="34" xfId="0" applyFont="1" applyFill="1" applyBorder="1" applyAlignment="1">
      <alignment horizontal="center" vertical="center" wrapText="1" readingOrder="1"/>
    </xf>
    <xf numFmtId="0" fontId="37" fillId="9" borderId="35" xfId="0" applyFont="1" applyFill="1" applyBorder="1" applyAlignment="1">
      <alignment horizontal="center" vertical="center" wrapText="1" readingOrder="1"/>
    </xf>
    <xf numFmtId="0" fontId="37" fillId="9" borderId="37" xfId="0" applyFont="1" applyFill="1" applyBorder="1" applyAlignment="1">
      <alignment horizontal="center" vertical="center" wrapText="1" readingOrder="1"/>
    </xf>
    <xf numFmtId="0" fontId="37" fillId="9" borderId="38" xfId="0" applyFont="1" applyFill="1" applyBorder="1" applyAlignment="1">
      <alignment horizontal="center" vertical="center" wrapText="1" readingOrder="1"/>
    </xf>
    <xf numFmtId="0" fontId="37" fillId="9" borderId="39" xfId="0" applyFont="1" applyFill="1" applyBorder="1" applyAlignment="1">
      <alignment horizontal="center" vertical="center" wrapText="1" readingOrder="1"/>
    </xf>
    <xf numFmtId="0" fontId="30" fillId="0" borderId="40" xfId="0" applyFont="1" applyBorder="1" applyAlignment="1" applyProtection="1">
      <alignment vertical="center" wrapText="1"/>
      <protection locked="0"/>
    </xf>
    <xf numFmtId="0" fontId="30" fillId="0" borderId="50" xfId="0" applyFont="1" applyBorder="1" applyAlignment="1" applyProtection="1">
      <alignment vertical="center" wrapText="1"/>
      <protection locked="0"/>
    </xf>
    <xf numFmtId="165" fontId="30" fillId="0" borderId="50" xfId="0" applyNumberFormat="1" applyFont="1" applyBorder="1" applyAlignment="1" applyProtection="1">
      <alignment horizontal="center" vertical="center" wrapText="1" readingOrder="1"/>
      <protection locked="0"/>
    </xf>
    <xf numFmtId="165" fontId="30" fillId="0" borderId="50" xfId="0" applyNumberFormat="1" applyFont="1" applyBorder="1" applyAlignment="1" applyProtection="1">
      <alignment horizontal="center" vertical="center" wrapText="1"/>
      <protection locked="0"/>
    </xf>
    <xf numFmtId="9" fontId="31" fillId="8" borderId="50" xfId="2" applyFont="1" applyFill="1" applyBorder="1" applyAlignment="1" applyProtection="1">
      <alignment horizontal="center" vertical="center" wrapText="1" readingOrder="1"/>
    </xf>
    <xf numFmtId="167" fontId="31" fillId="8" borderId="51" xfId="0" applyNumberFormat="1" applyFont="1" applyFill="1" applyBorder="1" applyAlignment="1">
      <alignment horizontal="center" vertical="center" wrapText="1" readingOrder="1"/>
    </xf>
    <xf numFmtId="0" fontId="30" fillId="0" borderId="28" xfId="0" applyFont="1" applyBorder="1" applyAlignment="1" applyProtection="1">
      <alignment vertical="center" wrapText="1"/>
      <protection locked="0"/>
    </xf>
    <xf numFmtId="0" fontId="30" fillId="0" borderId="29" xfId="0" applyFont="1" applyBorder="1" applyAlignment="1" applyProtection="1">
      <alignment vertical="center" wrapText="1"/>
      <protection locked="0"/>
    </xf>
    <xf numFmtId="165" fontId="30" fillId="0" borderId="29" xfId="0" applyNumberFormat="1" applyFont="1" applyBorder="1" applyAlignment="1" applyProtection="1">
      <alignment horizontal="center" vertical="center" wrapText="1" readingOrder="1"/>
      <protection locked="0"/>
    </xf>
    <xf numFmtId="165" fontId="30" fillId="0" borderId="29" xfId="0" applyNumberFormat="1" applyFont="1" applyBorder="1" applyAlignment="1" applyProtection="1">
      <alignment horizontal="center" vertical="center" wrapText="1"/>
      <protection locked="0"/>
    </xf>
    <xf numFmtId="165" fontId="30" fillId="0" borderId="52" xfId="0" applyNumberFormat="1" applyFont="1" applyBorder="1" applyAlignment="1" applyProtection="1">
      <alignment horizontal="center" vertical="center" wrapText="1" readingOrder="1"/>
      <protection locked="0"/>
    </xf>
    <xf numFmtId="9" fontId="31" fillId="8" borderId="30" xfId="2" applyFont="1" applyFill="1" applyBorder="1" applyAlignment="1" applyProtection="1">
      <alignment horizontal="center" vertical="center" wrapText="1" readingOrder="1"/>
    </xf>
    <xf numFmtId="167" fontId="31" fillId="8" borderId="33" xfId="2" applyNumberFormat="1" applyFont="1" applyFill="1" applyBorder="1" applyAlignment="1" applyProtection="1">
      <alignment horizontal="center" vertical="center" wrapText="1" readingOrder="1"/>
    </xf>
    <xf numFmtId="165" fontId="30" fillId="0" borderId="22" xfId="0" applyNumberFormat="1" applyFont="1" applyBorder="1" applyAlignment="1">
      <alignment horizontal="center" vertical="center" wrapText="1" readingOrder="1"/>
    </xf>
    <xf numFmtId="165" fontId="30" fillId="0" borderId="0" xfId="0" applyNumberFormat="1" applyFont="1" applyProtection="1">
      <protection locked="0"/>
    </xf>
    <xf numFmtId="0" fontId="34" fillId="0" borderId="0" xfId="0" applyFont="1" applyAlignment="1" applyProtection="1">
      <alignment wrapText="1"/>
      <protection locked="0"/>
    </xf>
    <xf numFmtId="43" fontId="34" fillId="0" borderId="0" xfId="1" applyFont="1" applyBorder="1" applyAlignment="1" applyProtection="1">
      <alignment wrapText="1"/>
      <protection locked="0"/>
    </xf>
    <xf numFmtId="0" fontId="39" fillId="0" borderId="0" xfId="0" applyFont="1" applyProtection="1">
      <protection locked="0"/>
    </xf>
    <xf numFmtId="0" fontId="39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38" fillId="0" borderId="0" xfId="0" applyFont="1" applyProtection="1">
      <protection locked="0"/>
    </xf>
    <xf numFmtId="0" fontId="38" fillId="0" borderId="0" xfId="0" applyFont="1" applyAlignment="1" applyProtection="1">
      <alignment horizontal="center"/>
      <protection locked="0"/>
    </xf>
    <xf numFmtId="0" fontId="0" fillId="4" borderId="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5" xfId="0" applyFill="1" applyBorder="1" applyAlignment="1">
      <alignment horizontal="center"/>
    </xf>
    <xf numFmtId="0" fontId="7" fillId="5" borderId="5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5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5" xfId="0" applyFont="1" applyFill="1" applyBorder="1" applyAlignment="1">
      <alignment horizontal="left" vertical="center"/>
    </xf>
    <xf numFmtId="49" fontId="9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17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0" xfId="0" quotePrefix="1" applyNumberFormat="1" applyFont="1" applyAlignment="1" applyProtection="1">
      <alignment horizontal="left" vertical="center" wrapText="1"/>
      <protection locked="0"/>
    </xf>
    <xf numFmtId="49" fontId="9" fillId="0" borderId="15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13" fillId="7" borderId="22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19" fillId="9" borderId="35" xfId="0" applyFont="1" applyFill="1" applyBorder="1" applyAlignment="1">
      <alignment horizontal="center" vertical="center" wrapText="1" readingOrder="1"/>
    </xf>
    <xf numFmtId="0" fontId="20" fillId="7" borderId="35" xfId="0" applyFont="1" applyFill="1" applyBorder="1" applyAlignment="1">
      <alignment vertical="top" wrapText="1"/>
    </xf>
    <xf numFmtId="0" fontId="20" fillId="7" borderId="36" xfId="0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left" vertical="center"/>
    </xf>
    <xf numFmtId="0" fontId="7" fillId="5" borderId="16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/>
    </xf>
    <xf numFmtId="0" fontId="15" fillId="7" borderId="23" xfId="0" applyFont="1" applyFill="1" applyBorder="1" applyAlignment="1">
      <alignment horizontal="center" vertical="center" wrapText="1" readingOrder="1"/>
    </xf>
    <xf numFmtId="0" fontId="15" fillId="7" borderId="24" xfId="0" applyFont="1" applyFill="1" applyBorder="1" applyAlignment="1">
      <alignment horizontal="center" vertical="center" wrapText="1" readingOrder="1"/>
    </xf>
    <xf numFmtId="0" fontId="15" fillId="7" borderId="25" xfId="0" applyFont="1" applyFill="1" applyBorder="1" applyAlignment="1">
      <alignment horizontal="center" vertical="center" wrapText="1" readingOrder="1"/>
    </xf>
    <xf numFmtId="0" fontId="15" fillId="7" borderId="26" xfId="0" applyFont="1" applyFill="1" applyBorder="1" applyAlignment="1">
      <alignment horizontal="center" vertical="center" wrapText="1" readingOrder="1"/>
    </xf>
    <xf numFmtId="0" fontId="15" fillId="7" borderId="27" xfId="0" applyFont="1" applyFill="1" applyBorder="1" applyAlignment="1">
      <alignment horizontal="center" vertical="center" wrapText="1" readingOrder="1"/>
    </xf>
    <xf numFmtId="37" fontId="17" fillId="0" borderId="28" xfId="1" applyNumberFormat="1" applyFont="1" applyFill="1" applyBorder="1" applyAlignment="1" applyProtection="1">
      <alignment horizontal="center" vertical="center" wrapText="1" readingOrder="1"/>
    </xf>
    <xf numFmtId="37" fontId="17" fillId="0" borderId="29" xfId="1" applyNumberFormat="1" applyFont="1" applyFill="1" applyBorder="1" applyAlignment="1" applyProtection="1">
      <alignment horizontal="center" vertical="center" wrapText="1" readingOrder="1"/>
    </xf>
    <xf numFmtId="37" fontId="17" fillId="0" borderId="30" xfId="1" applyNumberFormat="1" applyFont="1" applyFill="1" applyBorder="1" applyAlignment="1" applyProtection="1">
      <alignment horizontal="center" vertical="center" wrapText="1" readingOrder="1"/>
    </xf>
    <xf numFmtId="37" fontId="17" fillId="0" borderId="31" xfId="1" applyNumberFormat="1" applyFont="1" applyFill="1" applyBorder="1" applyAlignment="1" applyProtection="1">
      <alignment horizontal="center" vertical="center" wrapText="1" readingOrder="1"/>
    </xf>
    <xf numFmtId="37" fontId="17" fillId="0" borderId="32" xfId="1" applyNumberFormat="1" applyFont="1" applyFill="1" applyBorder="1" applyAlignment="1" applyProtection="1">
      <alignment horizontal="center" vertical="center" wrapText="1" readingOrder="1"/>
    </xf>
    <xf numFmtId="10" fontId="17" fillId="8" borderId="29" xfId="2" applyNumberFormat="1" applyFont="1" applyFill="1" applyBorder="1" applyAlignment="1" applyProtection="1">
      <alignment horizontal="center" vertical="center" wrapText="1" readingOrder="1"/>
    </xf>
    <xf numFmtId="10" fontId="17" fillId="8" borderId="33" xfId="2" applyNumberFormat="1" applyFont="1" applyFill="1" applyBorder="1" applyAlignment="1" applyProtection="1">
      <alignment horizontal="center" vertical="center" wrapText="1" readingOrder="1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15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4" fillId="0" borderId="16" xfId="0" applyFont="1" applyBorder="1" applyAlignment="1" applyProtection="1">
      <alignment horizontal="left" vertical="center" wrapText="1"/>
      <protection locked="0"/>
    </xf>
    <xf numFmtId="0" fontId="24" fillId="0" borderId="17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 indent="1"/>
      <protection locked="0"/>
    </xf>
    <xf numFmtId="0" fontId="10" fillId="0" borderId="15" xfId="0" applyFont="1" applyBorder="1" applyAlignment="1" applyProtection="1">
      <alignment horizontal="left" vertical="center" wrapText="1" indent="1"/>
      <protection locked="0"/>
    </xf>
    <xf numFmtId="165" fontId="30" fillId="0" borderId="22" xfId="0" applyNumberFormat="1" applyFont="1" applyBorder="1" applyAlignment="1">
      <alignment horizontal="center" vertical="center" wrapText="1" readingOrder="1"/>
    </xf>
    <xf numFmtId="0" fontId="31" fillId="0" borderId="0" xfId="0" applyFont="1" applyAlignment="1" applyProtection="1">
      <alignment horizontal="center"/>
      <protection locked="0"/>
    </xf>
    <xf numFmtId="0" fontId="32" fillId="0" borderId="5" xfId="0" applyFont="1" applyBorder="1" applyAlignment="1" applyProtection="1">
      <alignment horizontal="left" wrapText="1"/>
      <protection locked="0"/>
    </xf>
    <xf numFmtId="0" fontId="32" fillId="0" borderId="0" xfId="0" applyFont="1" applyAlignment="1" applyProtection="1">
      <alignment horizontal="left" wrapText="1"/>
      <protection locked="0"/>
    </xf>
    <xf numFmtId="0" fontId="27" fillId="5" borderId="5" xfId="0" applyFont="1" applyFill="1" applyBorder="1" applyAlignment="1">
      <alignment horizontal="left" vertical="center"/>
    </xf>
    <xf numFmtId="0" fontId="27" fillId="5" borderId="0" xfId="0" applyFont="1" applyFill="1" applyAlignment="1">
      <alignment horizontal="left" vertical="center"/>
    </xf>
    <xf numFmtId="0" fontId="27" fillId="5" borderId="15" xfId="0" applyFont="1" applyFill="1" applyBorder="1" applyAlignment="1">
      <alignment horizontal="left" vertical="center"/>
    </xf>
    <xf numFmtId="0" fontId="29" fillId="6" borderId="5" xfId="0" applyFont="1" applyFill="1" applyBorder="1" applyAlignment="1">
      <alignment horizontal="left" vertical="center" wrapText="1"/>
    </xf>
    <xf numFmtId="0" fontId="29" fillId="6" borderId="0" xfId="0" applyFont="1" applyFill="1" applyAlignment="1">
      <alignment horizontal="left" vertical="center" wrapText="1"/>
    </xf>
    <xf numFmtId="0" fontId="29" fillId="6" borderId="15" xfId="0" applyFont="1" applyFill="1" applyBorder="1" applyAlignment="1">
      <alignment horizontal="left" vertical="center" wrapText="1"/>
    </xf>
    <xf numFmtId="0" fontId="10" fillId="0" borderId="20" xfId="0" applyFont="1" applyBorder="1" applyAlignment="1" applyProtection="1">
      <alignment horizontal="left" vertical="center" wrapText="1"/>
      <protection locked="0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 applyProtection="1">
      <alignment horizontal="center"/>
      <protection locked="0"/>
    </xf>
    <xf numFmtId="0" fontId="25" fillId="4" borderId="5" xfId="0" applyFont="1" applyFill="1" applyBorder="1" applyAlignment="1">
      <alignment horizontal="center"/>
    </xf>
    <xf numFmtId="0" fontId="25" fillId="4" borderId="0" xfId="0" applyFont="1" applyFill="1" applyAlignment="1">
      <alignment horizontal="center"/>
    </xf>
    <xf numFmtId="0" fontId="25" fillId="4" borderId="15" xfId="0" applyFont="1" applyFill="1" applyBorder="1" applyAlignment="1">
      <alignment horizontal="center"/>
    </xf>
    <xf numFmtId="0" fontId="29" fillId="6" borderId="5" xfId="0" applyFont="1" applyFill="1" applyBorder="1" applyAlignment="1">
      <alignment horizontal="left" vertical="center"/>
    </xf>
    <xf numFmtId="0" fontId="29" fillId="6" borderId="0" xfId="0" applyFont="1" applyFill="1" applyAlignment="1">
      <alignment horizontal="left" vertical="center"/>
    </xf>
    <xf numFmtId="0" fontId="29" fillId="6" borderId="15" xfId="0" applyFont="1" applyFill="1" applyBorder="1" applyAlignment="1">
      <alignment horizontal="left" vertical="center"/>
    </xf>
    <xf numFmtId="49" fontId="10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7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0" xfId="0" quotePrefix="1" applyNumberFormat="1" applyFont="1" applyAlignment="1" applyProtection="1">
      <alignment horizontal="left" vertical="center" wrapText="1"/>
      <protection locked="0"/>
    </xf>
    <xf numFmtId="49" fontId="10" fillId="0" borderId="15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/>
    </xf>
    <xf numFmtId="0" fontId="25" fillId="0" borderId="48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49" xfId="0" applyFont="1" applyBorder="1" applyAlignment="1">
      <alignment horizontal="center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horizontal="left" vertical="center" wrapText="1"/>
      <protection locked="0"/>
    </xf>
    <xf numFmtId="0" fontId="31" fillId="7" borderId="23" xfId="0" applyFont="1" applyFill="1" applyBorder="1" applyAlignment="1">
      <alignment horizontal="center" vertical="center" wrapText="1" readingOrder="1"/>
    </xf>
    <xf numFmtId="0" fontId="31" fillId="7" borderId="24" xfId="0" applyFont="1" applyFill="1" applyBorder="1" applyAlignment="1">
      <alignment horizontal="center" vertical="center" wrapText="1" readingOrder="1"/>
    </xf>
    <xf numFmtId="0" fontId="31" fillId="7" borderId="25" xfId="0" applyFont="1" applyFill="1" applyBorder="1" applyAlignment="1">
      <alignment horizontal="center" vertical="center" wrapText="1" readingOrder="1"/>
    </xf>
    <xf numFmtId="0" fontId="31" fillId="7" borderId="26" xfId="0" applyFont="1" applyFill="1" applyBorder="1" applyAlignment="1">
      <alignment horizontal="center" vertical="center" wrapText="1" readingOrder="1"/>
    </xf>
    <xf numFmtId="0" fontId="31" fillId="7" borderId="27" xfId="0" applyFont="1" applyFill="1" applyBorder="1" applyAlignment="1">
      <alignment horizontal="center" vertical="center" wrapText="1" readingOrder="1"/>
    </xf>
    <xf numFmtId="37" fontId="30" fillId="0" borderId="28" xfId="1" applyNumberFormat="1" applyFont="1" applyFill="1" applyBorder="1" applyAlignment="1" applyProtection="1">
      <alignment horizontal="center" vertical="center" wrapText="1" readingOrder="1"/>
    </xf>
    <xf numFmtId="37" fontId="30" fillId="0" borderId="29" xfId="1" applyNumberFormat="1" applyFont="1" applyFill="1" applyBorder="1" applyAlignment="1" applyProtection="1">
      <alignment horizontal="center" vertical="center" wrapText="1" readingOrder="1"/>
    </xf>
    <xf numFmtId="37" fontId="30" fillId="0" borderId="30" xfId="1" applyNumberFormat="1" applyFont="1" applyFill="1" applyBorder="1" applyAlignment="1" applyProtection="1">
      <alignment horizontal="center" vertical="center" wrapText="1" readingOrder="1"/>
    </xf>
    <xf numFmtId="37" fontId="30" fillId="0" borderId="31" xfId="1" applyNumberFormat="1" applyFont="1" applyFill="1" applyBorder="1" applyAlignment="1" applyProtection="1">
      <alignment horizontal="center" vertical="center" wrapText="1" readingOrder="1"/>
    </xf>
    <xf numFmtId="37" fontId="30" fillId="0" borderId="32" xfId="1" applyNumberFormat="1" applyFont="1" applyFill="1" applyBorder="1" applyAlignment="1" applyProtection="1">
      <alignment horizontal="center" vertical="center" wrapText="1" readingOrder="1"/>
    </xf>
    <xf numFmtId="10" fontId="30" fillId="8" borderId="29" xfId="2" applyNumberFormat="1" applyFont="1" applyFill="1" applyBorder="1" applyAlignment="1" applyProtection="1">
      <alignment horizontal="center" vertical="center" wrapText="1" readingOrder="1"/>
    </xf>
    <xf numFmtId="10" fontId="30" fillId="8" borderId="33" xfId="2" applyNumberFormat="1" applyFont="1" applyFill="1" applyBorder="1" applyAlignment="1" applyProtection="1">
      <alignment horizontal="center" vertical="center" wrapText="1" readingOrder="1"/>
    </xf>
    <xf numFmtId="0" fontId="37" fillId="9" borderId="35" xfId="0" applyFont="1" applyFill="1" applyBorder="1" applyAlignment="1">
      <alignment horizontal="center" vertical="center" wrapText="1" readingOrder="1"/>
    </xf>
    <xf numFmtId="0" fontId="30" fillId="7" borderId="35" xfId="0" applyFont="1" applyFill="1" applyBorder="1" applyAlignment="1">
      <alignment vertical="top" wrapText="1"/>
    </xf>
    <xf numFmtId="0" fontId="30" fillId="7" borderId="36" xfId="0" applyFont="1" applyFill="1" applyBorder="1" applyAlignment="1">
      <alignment vertical="top" wrapText="1"/>
    </xf>
    <xf numFmtId="0" fontId="38" fillId="0" borderId="0" xfId="0" applyFont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39" fillId="0" borderId="0" xfId="0" applyFont="1" applyAlignment="1" applyProtection="1">
      <alignment horizontal="center"/>
      <protection locked="0"/>
    </xf>
    <xf numFmtId="0" fontId="38" fillId="0" borderId="0" xfId="0" applyFont="1" applyAlignment="1" applyProtection="1">
      <alignment horizontal="right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outline="0">
        <left style="thin">
          <color theme="0" tint="-0.34998626667073579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alignment horizontal="center" vertical="center" textRotation="0" wrapText="1" indent="0" justifyLastLine="0" shrinkToFit="0" readingOrder="1"/>
      <border outline="0">
        <left style="thin">
          <color theme="0" tint="-0.34998626667073579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26194</xdr:colOff>
      <xdr:row>0</xdr:row>
      <xdr:rowOff>50005</xdr:rowOff>
    </xdr:from>
    <xdr:ext cx="2581275" cy="838201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194" y="50005"/>
          <a:ext cx="2581275" cy="838201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87</xdr:row>
      <xdr:rowOff>35720</xdr:rowOff>
    </xdr:from>
    <xdr:ext cx="2457450" cy="725988"/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2975" y="46889195"/>
          <a:ext cx="2457450" cy="72598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SDFS01\CARPETAS-UASD$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3238104" displayName="Tabla13238104" ref="B28:K37" totalsRowShown="0" headerRowDxfId="29" dataDxfId="27" headerRowBorderDxfId="28" tableBorderDxfId="26" totalsRowBorderDxfId="25">
  <tableColumns count="10">
    <tableColumn id="1" name="Producto" dataDxfId="24"/>
    <tableColumn id="2" name="Indicador" dataDxfId="23"/>
    <tableColumn id="3" name="Física_x000a_(A)" dataDxfId="22" dataCellStyle="Millares"/>
    <tableColumn id="4" name="Financiera_x000a_(B)" dataDxfId="21" dataCellStyle="Millares"/>
    <tableColumn id="9" name="Física_x000a_(C)" dataDxfId="20" dataCellStyle="Millares"/>
    <tableColumn id="10" name="Financiera_x000a_(D)" dataDxfId="19" dataCellStyle="Millares"/>
    <tableColumn id="5" name="Física _x000a_(E)" dataDxfId="18" dataCellStyle="Millares"/>
    <tableColumn id="6" name="Financiera _x000a_ (F)" dataDxfId="17" dataCellStyle="Millares"/>
    <tableColumn id="7" name="Física _x000a_(%)_x000a_ G=E/C" dataDxfId="16" dataCellStyle="Porcentaje">
      <calculatedColumnFormula>IF(H29&gt;0,H29/F29,0)</calculatedColumnFormula>
    </tableColumn>
    <tableColumn id="8" name="Financiero _x000a_(%) _x000a_H=F/D" dataDxfId="15" dataCellStyle="Porcentaje">
      <calculatedColumnFormula>IF(I29&gt;0,I29/G29,0)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4549115" displayName="Tabla134549115" ref="B115:K116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IF(H116&gt;0,H116/F116,0)</calculatedColumnFormula>
    </tableColumn>
    <tableColumn id="8" name="Financiero _x000a_(%) _x000a_H=F/D" dataDxfId="0">
      <calculatedColumnFormula>IF(I116&gt;0,I116/G116,0)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B1:K159"/>
  <sheetViews>
    <sheetView tabSelected="1" view="pageBreakPreview" topLeftCell="A24" zoomScale="80" zoomScaleNormal="80" zoomScaleSheetLayoutView="80" workbookViewId="0">
      <selection activeCell="C134" sqref="C134"/>
    </sheetView>
  </sheetViews>
  <sheetFormatPr baseColWidth="10" defaultRowHeight="14.4" x14ac:dyDescent="0.3"/>
  <cols>
    <col min="2" max="2" width="39.44140625" style="47" customWidth="1"/>
    <col min="3" max="3" width="28.109375" style="47" bestFit="1" customWidth="1"/>
    <col min="4" max="4" width="17.33203125" style="47" bestFit="1" customWidth="1"/>
    <col min="5" max="5" width="17.44140625" style="47" customWidth="1"/>
    <col min="6" max="6" width="13.44140625" style="47" bestFit="1" customWidth="1"/>
    <col min="7" max="7" width="16.109375" style="47" customWidth="1"/>
    <col min="8" max="8" width="15.5546875" style="47" customWidth="1"/>
    <col min="9" max="9" width="22.33203125" style="47" customWidth="1"/>
    <col min="10" max="10" width="15.6640625" style="47" customWidth="1"/>
    <col min="11" max="11" width="14.6640625" style="47" customWidth="1"/>
    <col min="12" max="12" width="11.88671875" customWidth="1"/>
    <col min="13" max="13" width="11.44140625" customWidth="1"/>
  </cols>
  <sheetData>
    <row r="1" spans="2:11" ht="21.6" thickBot="1" x14ac:dyDescent="0.35">
      <c r="B1" s="1"/>
      <c r="C1" s="98" t="s">
        <v>0</v>
      </c>
      <c r="D1" s="99"/>
      <c r="E1" s="99"/>
      <c r="F1" s="99"/>
      <c r="G1" s="99"/>
      <c r="H1" s="99"/>
      <c r="I1" s="99"/>
      <c r="J1" s="99"/>
      <c r="K1" s="100"/>
    </row>
    <row r="2" spans="2:11" ht="31.5" customHeight="1" thickBot="1" x14ac:dyDescent="0.35">
      <c r="B2" s="2"/>
      <c r="C2" s="101" t="s">
        <v>1</v>
      </c>
      <c r="D2" s="102"/>
      <c r="E2" s="101" t="s">
        <v>2</v>
      </c>
      <c r="F2" s="102"/>
      <c r="G2" s="102"/>
      <c r="H2" s="102"/>
      <c r="I2" s="103"/>
      <c r="J2" s="3" t="s">
        <v>3</v>
      </c>
      <c r="K2" s="4" t="s">
        <v>4</v>
      </c>
    </row>
    <row r="3" spans="2:11" s="8" customFormat="1" ht="21.75" customHeight="1" thickBot="1" x14ac:dyDescent="0.35">
      <c r="B3" s="5"/>
      <c r="C3" s="104" t="s">
        <v>5</v>
      </c>
      <c r="D3" s="105"/>
      <c r="E3" s="104" t="s">
        <v>108</v>
      </c>
      <c r="F3" s="105"/>
      <c r="G3" s="105"/>
      <c r="H3" s="105"/>
      <c r="I3" s="106"/>
      <c r="J3" s="6">
        <v>45848</v>
      </c>
      <c r="K3" s="7" t="s">
        <v>109</v>
      </c>
    </row>
    <row r="4" spans="2:11" x14ac:dyDescent="0.3">
      <c r="B4" s="107"/>
      <c r="C4" s="108"/>
      <c r="D4" s="108"/>
      <c r="E4" s="108"/>
      <c r="F4" s="108"/>
      <c r="G4" s="108"/>
      <c r="H4" s="108"/>
      <c r="I4" s="108"/>
      <c r="J4" s="108"/>
      <c r="K4" s="109"/>
    </row>
    <row r="5" spans="2:11" ht="3" customHeight="1" x14ac:dyDescent="0.3">
      <c r="B5" s="85"/>
      <c r="C5" s="86"/>
      <c r="D5" s="86"/>
      <c r="E5" s="86"/>
      <c r="F5" s="86"/>
      <c r="G5" s="86"/>
      <c r="H5" s="86"/>
      <c r="I5" s="86"/>
      <c r="J5" s="86"/>
      <c r="K5" s="87"/>
    </row>
    <row r="6" spans="2:11" ht="15.6" x14ac:dyDescent="0.3">
      <c r="B6" s="88" t="s">
        <v>6</v>
      </c>
      <c r="C6" s="89"/>
      <c r="D6" s="89"/>
      <c r="E6" s="89"/>
      <c r="F6" s="89"/>
      <c r="G6" s="89"/>
      <c r="H6" s="89"/>
      <c r="I6" s="89"/>
      <c r="J6" s="89"/>
      <c r="K6" s="90"/>
    </row>
    <row r="7" spans="2:11" ht="15.6" x14ac:dyDescent="0.3">
      <c r="B7" s="91" t="s">
        <v>7</v>
      </c>
      <c r="C7" s="92"/>
      <c r="D7" s="92"/>
      <c r="E7" s="92"/>
      <c r="F7" s="92"/>
      <c r="G7" s="92"/>
      <c r="H7" s="92"/>
      <c r="I7" s="92"/>
      <c r="J7" s="92"/>
      <c r="K7" s="93"/>
    </row>
    <row r="8" spans="2:11" ht="20.25" customHeight="1" x14ac:dyDescent="0.3">
      <c r="B8" s="9" t="s">
        <v>8</v>
      </c>
      <c r="C8" s="94" t="s">
        <v>9</v>
      </c>
      <c r="D8" s="94"/>
      <c r="E8" s="94"/>
      <c r="F8" s="94"/>
      <c r="G8" s="94"/>
      <c r="H8" s="94"/>
      <c r="I8" s="94"/>
      <c r="J8" s="94"/>
      <c r="K8" s="95"/>
    </row>
    <row r="9" spans="2:11" ht="21" customHeight="1" x14ac:dyDescent="0.3">
      <c r="B9" s="10" t="s">
        <v>10</v>
      </c>
      <c r="C9" s="96" t="s">
        <v>11</v>
      </c>
      <c r="D9" s="96"/>
      <c r="E9" s="96"/>
      <c r="F9" s="96"/>
      <c r="G9" s="96"/>
      <c r="H9" s="96"/>
      <c r="I9" s="96"/>
      <c r="J9" s="96"/>
      <c r="K9" s="97"/>
    </row>
    <row r="10" spans="2:11" ht="19.5" customHeight="1" x14ac:dyDescent="0.3">
      <c r="B10" s="10" t="s">
        <v>12</v>
      </c>
      <c r="C10" s="96" t="s">
        <v>13</v>
      </c>
      <c r="D10" s="96"/>
      <c r="E10" s="96"/>
      <c r="F10" s="96"/>
      <c r="G10" s="96"/>
      <c r="H10" s="96"/>
      <c r="I10" s="96"/>
      <c r="J10" s="96"/>
      <c r="K10" s="97"/>
    </row>
    <row r="11" spans="2:11" ht="53.25" customHeight="1" x14ac:dyDescent="0.3">
      <c r="B11" s="11" t="s">
        <v>14</v>
      </c>
      <c r="C11" s="112" t="s">
        <v>15</v>
      </c>
      <c r="D11" s="112"/>
      <c r="E11" s="112"/>
      <c r="F11" s="112"/>
      <c r="G11" s="112"/>
      <c r="H11" s="112"/>
      <c r="I11" s="112"/>
      <c r="J11" s="112"/>
      <c r="K11" s="112"/>
    </row>
    <row r="12" spans="2:11" ht="64.5" customHeight="1" x14ac:dyDescent="0.3">
      <c r="B12" s="12" t="s">
        <v>16</v>
      </c>
      <c r="C12" s="114" t="s">
        <v>17</v>
      </c>
      <c r="D12" s="114"/>
      <c r="E12" s="114"/>
      <c r="F12" s="114"/>
      <c r="G12" s="114"/>
      <c r="H12" s="114"/>
      <c r="I12" s="114"/>
      <c r="J12" s="114"/>
      <c r="K12" s="115"/>
    </row>
    <row r="13" spans="2:11" ht="15.6" x14ac:dyDescent="0.3">
      <c r="B13" s="88" t="s">
        <v>18</v>
      </c>
      <c r="C13" s="89"/>
      <c r="D13" s="89"/>
      <c r="E13" s="89"/>
      <c r="F13" s="89"/>
      <c r="G13" s="89"/>
      <c r="H13" s="89"/>
      <c r="I13" s="89"/>
      <c r="J13" s="89"/>
      <c r="K13" s="90"/>
    </row>
    <row r="14" spans="2:11" ht="27.75" customHeight="1" x14ac:dyDescent="0.3">
      <c r="B14" s="13" t="s">
        <v>19</v>
      </c>
      <c r="C14" s="14">
        <v>3</v>
      </c>
      <c r="D14" s="116" t="s">
        <v>20</v>
      </c>
      <c r="E14" s="116"/>
      <c r="F14" s="116"/>
      <c r="G14" s="116"/>
      <c r="H14" s="116"/>
      <c r="I14" s="116"/>
      <c r="J14" s="116"/>
      <c r="K14" s="116"/>
    </row>
    <row r="15" spans="2:11" ht="33.75" customHeight="1" x14ac:dyDescent="0.3">
      <c r="B15" s="13" t="s">
        <v>21</v>
      </c>
      <c r="C15" s="15">
        <v>3.3</v>
      </c>
      <c r="D15" s="117" t="str">
        <f>IFERROR(VLOOKUP(C15,'[1]Validacion datos'!A8:B26,2,FALSE),"")</f>
        <v>Competitividad e innovavión en un ambiente favorable a la cooperación y la responsabilidad social</v>
      </c>
      <c r="E15" s="117"/>
      <c r="F15" s="117"/>
      <c r="G15" s="117"/>
      <c r="H15" s="117"/>
      <c r="I15" s="117"/>
      <c r="J15" s="117"/>
      <c r="K15" s="117"/>
    </row>
    <row r="16" spans="2:11" ht="39" customHeight="1" x14ac:dyDescent="0.3">
      <c r="B16" s="13" t="s">
        <v>22</v>
      </c>
      <c r="C16" s="16" t="s">
        <v>23</v>
      </c>
      <c r="D16" s="117" t="str">
        <f>IFERROR(VLOOKUP(C16,'[1]Validacion datos'!D8:E64,2,FALSE),"")</f>
        <v>Consolidar un sistema de educación superior de calidad, que responda a las necesidades del desarrollo de la Nación</v>
      </c>
      <c r="E16" s="117"/>
      <c r="F16" s="117"/>
      <c r="G16" s="117"/>
      <c r="H16" s="117"/>
      <c r="I16" s="117"/>
      <c r="J16" s="117"/>
      <c r="K16" s="117"/>
    </row>
    <row r="17" spans="2:11" ht="15.6" x14ac:dyDescent="0.3">
      <c r="B17" s="88" t="s">
        <v>24</v>
      </c>
      <c r="C17" s="89"/>
      <c r="D17" s="89"/>
      <c r="E17" s="89"/>
      <c r="F17" s="89"/>
      <c r="G17" s="89"/>
      <c r="H17" s="89"/>
      <c r="I17" s="89"/>
      <c r="J17" s="89"/>
      <c r="K17" s="90"/>
    </row>
    <row r="18" spans="2:11" ht="29.25" customHeight="1" x14ac:dyDescent="0.3">
      <c r="B18" s="9" t="s">
        <v>25</v>
      </c>
      <c r="C18" s="110" t="s">
        <v>26</v>
      </c>
      <c r="D18" s="110"/>
      <c r="E18" s="110"/>
      <c r="F18" s="110"/>
      <c r="G18" s="110"/>
      <c r="H18" s="110"/>
      <c r="I18" s="110"/>
      <c r="J18" s="110"/>
      <c r="K18" s="111"/>
    </row>
    <row r="19" spans="2:11" ht="33" customHeight="1" x14ac:dyDescent="0.3">
      <c r="B19" s="17" t="s">
        <v>27</v>
      </c>
      <c r="C19" s="112" t="s">
        <v>28</v>
      </c>
      <c r="D19" s="112"/>
      <c r="E19" s="112"/>
      <c r="F19" s="112"/>
      <c r="G19" s="112"/>
      <c r="H19" s="112"/>
      <c r="I19" s="112"/>
      <c r="J19" s="112"/>
      <c r="K19" s="113"/>
    </row>
    <row r="20" spans="2:11" ht="17.399999999999999" x14ac:dyDescent="0.3">
      <c r="B20" s="17" t="s">
        <v>29</v>
      </c>
      <c r="C20" s="112" t="s">
        <v>30</v>
      </c>
      <c r="D20" s="112"/>
      <c r="E20" s="112"/>
      <c r="F20" s="112"/>
      <c r="G20" s="112"/>
      <c r="H20" s="112"/>
      <c r="I20" s="112"/>
      <c r="J20" s="112"/>
      <c r="K20" s="113"/>
    </row>
    <row r="21" spans="2:11" ht="17.399999999999999" x14ac:dyDescent="0.3">
      <c r="B21" s="18" t="s">
        <v>31</v>
      </c>
      <c r="C21" s="114" t="s">
        <v>106</v>
      </c>
      <c r="D21" s="114"/>
      <c r="E21" s="114"/>
      <c r="F21" s="114"/>
      <c r="G21" s="114"/>
      <c r="H21" s="114"/>
      <c r="I21" s="114"/>
      <c r="J21" s="114"/>
      <c r="K21" s="115"/>
    </row>
    <row r="22" spans="2:11" ht="15.6" x14ac:dyDescent="0.3">
      <c r="B22" s="88" t="s">
        <v>32</v>
      </c>
      <c r="C22" s="89"/>
      <c r="D22" s="89"/>
      <c r="E22" s="89"/>
      <c r="F22" s="89"/>
      <c r="G22" s="89"/>
      <c r="H22" s="89"/>
      <c r="I22" s="89"/>
      <c r="J22" s="89"/>
      <c r="K22" s="90"/>
    </row>
    <row r="23" spans="2:11" ht="15.6" x14ac:dyDescent="0.3">
      <c r="B23" s="91" t="s">
        <v>33</v>
      </c>
      <c r="C23" s="92"/>
      <c r="D23" s="92"/>
      <c r="E23" s="92"/>
      <c r="F23" s="92"/>
      <c r="G23" s="92"/>
      <c r="H23" s="92"/>
      <c r="I23" s="92"/>
      <c r="J23" s="92"/>
      <c r="K23" s="93"/>
    </row>
    <row r="24" spans="2:11" s="19" customFormat="1" ht="30.75" customHeight="1" x14ac:dyDescent="0.3">
      <c r="B24" s="124" t="s">
        <v>34</v>
      </c>
      <c r="C24" s="125"/>
      <c r="D24" s="126" t="s">
        <v>35</v>
      </c>
      <c r="E24" s="127"/>
      <c r="F24" s="127"/>
      <c r="G24" s="127" t="s">
        <v>36</v>
      </c>
      <c r="H24" s="127"/>
      <c r="I24" s="125"/>
      <c r="J24" s="126" t="s">
        <v>37</v>
      </c>
      <c r="K24" s="128"/>
    </row>
    <row r="25" spans="2:11" s="20" customFormat="1" ht="18" x14ac:dyDescent="0.35">
      <c r="B25" s="129">
        <f>SUM(Tabla13238104[Financiera
(B)])</f>
        <v>7330621381</v>
      </c>
      <c r="C25" s="130"/>
      <c r="D25" s="131">
        <f>SUM(Tabla13238104[Financiera
(D)])</f>
        <v>3665310691</v>
      </c>
      <c r="E25" s="132"/>
      <c r="F25" s="133"/>
      <c r="G25" s="131">
        <f>SUM(Tabla13238104[Financiera 
 (F)])</f>
        <v>3856750996.3399997</v>
      </c>
      <c r="H25" s="132"/>
      <c r="I25" s="133"/>
      <c r="J25" s="134">
        <f>+G25/D25</f>
        <v>1.052230307736278</v>
      </c>
      <c r="K25" s="135"/>
    </row>
    <row r="26" spans="2:11" s="19" customFormat="1" ht="15.6" x14ac:dyDescent="0.3">
      <c r="B26" s="91" t="s">
        <v>38</v>
      </c>
      <c r="C26" s="92"/>
      <c r="D26" s="92"/>
      <c r="E26" s="92"/>
      <c r="F26" s="92"/>
      <c r="G26" s="92"/>
      <c r="H26" s="92"/>
      <c r="I26" s="92"/>
      <c r="J26" s="92"/>
      <c r="K26" s="93"/>
    </row>
    <row r="27" spans="2:11" s="19" customFormat="1" ht="21.75" customHeight="1" x14ac:dyDescent="0.3">
      <c r="B27" s="21"/>
      <c r="C27" s="22"/>
      <c r="D27" s="118" t="s">
        <v>39</v>
      </c>
      <c r="E27" s="119"/>
      <c r="F27" s="118" t="s">
        <v>110</v>
      </c>
      <c r="G27" s="119"/>
      <c r="H27" s="118" t="s">
        <v>111</v>
      </c>
      <c r="I27" s="118"/>
      <c r="J27" s="118" t="s">
        <v>40</v>
      </c>
      <c r="K27" s="120"/>
    </row>
    <row r="28" spans="2:11" s="19" customFormat="1" ht="46.8" x14ac:dyDescent="0.3">
      <c r="B28" s="23" t="s">
        <v>41</v>
      </c>
      <c r="C28" s="24" t="s">
        <v>42</v>
      </c>
      <c r="D28" s="25" t="s">
        <v>43</v>
      </c>
      <c r="E28" s="25" t="s">
        <v>44</v>
      </c>
      <c r="F28" s="25" t="s">
        <v>45</v>
      </c>
      <c r="G28" s="25" t="s">
        <v>46</v>
      </c>
      <c r="H28" s="25" t="s">
        <v>47</v>
      </c>
      <c r="I28" s="25" t="s">
        <v>48</v>
      </c>
      <c r="J28" s="25" t="s">
        <v>49</v>
      </c>
      <c r="K28" s="26" t="s">
        <v>50</v>
      </c>
    </row>
    <row r="29" spans="2:11" s="20" customFormat="1" ht="54.9" customHeight="1" x14ac:dyDescent="0.35">
      <c r="B29" s="27" t="s">
        <v>51</v>
      </c>
      <c r="C29" s="28" t="s">
        <v>52</v>
      </c>
      <c r="D29" s="29">
        <v>45425</v>
      </c>
      <c r="E29" s="29">
        <v>1035844780</v>
      </c>
      <c r="F29" s="29">
        <v>22712</v>
      </c>
      <c r="G29" s="29">
        <v>517922390</v>
      </c>
      <c r="H29" s="29">
        <v>22242</v>
      </c>
      <c r="I29" s="29">
        <v>557498320.65999997</v>
      </c>
      <c r="J29" s="30">
        <f>IF(H29&gt;0,H29/F29,0)</f>
        <v>0.97930609369496302</v>
      </c>
      <c r="K29" s="31">
        <f t="shared" ref="J29:K37" si="0">IF(I29&gt;0,I29/G29,0)</f>
        <v>1.076412859193054</v>
      </c>
    </row>
    <row r="30" spans="2:11" s="20" customFormat="1" ht="54.9" customHeight="1" x14ac:dyDescent="0.35">
      <c r="B30" s="27" t="s">
        <v>53</v>
      </c>
      <c r="C30" s="28" t="s">
        <v>52</v>
      </c>
      <c r="D30" s="29">
        <v>14002</v>
      </c>
      <c r="E30" s="29">
        <v>1392868658</v>
      </c>
      <c r="F30" s="29">
        <v>7002</v>
      </c>
      <c r="G30" s="29">
        <v>696434330</v>
      </c>
      <c r="H30" s="29">
        <v>7262</v>
      </c>
      <c r="I30" s="29">
        <v>681781785.49000001</v>
      </c>
      <c r="J30" s="30">
        <f t="shared" si="0"/>
        <v>1.0371322479291631</v>
      </c>
      <c r="K30" s="31">
        <f t="shared" si="0"/>
        <v>0.97896062287739316</v>
      </c>
    </row>
    <row r="31" spans="2:11" s="20" customFormat="1" ht="54.9" customHeight="1" x14ac:dyDescent="0.35">
      <c r="B31" s="27" t="s">
        <v>54</v>
      </c>
      <c r="C31" s="28" t="s">
        <v>52</v>
      </c>
      <c r="D31" s="29">
        <v>17606</v>
      </c>
      <c r="E31" s="29">
        <v>482820363</v>
      </c>
      <c r="F31" s="29">
        <v>8804</v>
      </c>
      <c r="G31" s="29">
        <v>241410182</v>
      </c>
      <c r="H31" s="29">
        <v>8983</v>
      </c>
      <c r="I31" s="29">
        <v>267661761.21000001</v>
      </c>
      <c r="J31" s="30">
        <f t="shared" si="0"/>
        <v>1.0203316674238982</v>
      </c>
      <c r="K31" s="31">
        <f t="shared" si="0"/>
        <v>1.1087426346002258</v>
      </c>
    </row>
    <row r="32" spans="2:11" s="20" customFormat="1" ht="54.9" customHeight="1" x14ac:dyDescent="0.35">
      <c r="B32" s="27" t="s">
        <v>55</v>
      </c>
      <c r="C32" s="28" t="s">
        <v>52</v>
      </c>
      <c r="D32" s="29">
        <v>6093</v>
      </c>
      <c r="E32" s="29">
        <v>180226935</v>
      </c>
      <c r="F32" s="29">
        <v>3046</v>
      </c>
      <c r="G32" s="29">
        <v>90113467</v>
      </c>
      <c r="H32" s="29">
        <v>3215</v>
      </c>
      <c r="I32" s="29">
        <v>106749219.58</v>
      </c>
      <c r="J32" s="32">
        <f t="shared" si="0"/>
        <v>1.0554826001313198</v>
      </c>
      <c r="K32" s="31">
        <f t="shared" si="0"/>
        <v>1.1846089506244388</v>
      </c>
    </row>
    <row r="33" spans="2:11" s="20" customFormat="1" ht="54.9" customHeight="1" x14ac:dyDescent="0.35">
      <c r="B33" s="27" t="s">
        <v>56</v>
      </c>
      <c r="C33" s="28" t="s">
        <v>52</v>
      </c>
      <c r="D33" s="29">
        <v>81016</v>
      </c>
      <c r="E33" s="29">
        <v>874328266</v>
      </c>
      <c r="F33" s="29">
        <v>40508</v>
      </c>
      <c r="G33" s="29">
        <v>437164133</v>
      </c>
      <c r="H33" s="29">
        <v>40253</v>
      </c>
      <c r="I33" s="29">
        <v>454216553.24000001</v>
      </c>
      <c r="J33" s="30">
        <f t="shared" si="0"/>
        <v>0.99370494717092916</v>
      </c>
      <c r="K33" s="31">
        <f t="shared" si="0"/>
        <v>1.0390069059942757</v>
      </c>
    </row>
    <row r="34" spans="2:11" s="20" customFormat="1" ht="54.9" customHeight="1" x14ac:dyDescent="0.35">
      <c r="B34" s="27" t="s">
        <v>57</v>
      </c>
      <c r="C34" s="28" t="s">
        <v>52</v>
      </c>
      <c r="D34" s="29">
        <v>11001</v>
      </c>
      <c r="E34" s="29">
        <v>293965046</v>
      </c>
      <c r="F34" s="29">
        <v>5500</v>
      </c>
      <c r="G34" s="29">
        <v>146982522</v>
      </c>
      <c r="H34" s="29">
        <v>5417</v>
      </c>
      <c r="I34" s="29">
        <v>163593161.91999999</v>
      </c>
      <c r="J34" s="30">
        <f t="shared" si="0"/>
        <v>0.98490909090909096</v>
      </c>
      <c r="K34" s="31">
        <f t="shared" si="0"/>
        <v>1.11301098725194</v>
      </c>
    </row>
    <row r="35" spans="2:11" s="20" customFormat="1" ht="54.9" customHeight="1" x14ac:dyDescent="0.35">
      <c r="B35" s="27" t="s">
        <v>58</v>
      </c>
      <c r="C35" s="28" t="s">
        <v>52</v>
      </c>
      <c r="D35" s="29">
        <v>61428</v>
      </c>
      <c r="E35" s="29">
        <v>1380519600</v>
      </c>
      <c r="F35" s="29">
        <v>30714</v>
      </c>
      <c r="G35" s="29">
        <v>690259800</v>
      </c>
      <c r="H35" s="29">
        <v>32511</v>
      </c>
      <c r="I35" s="29">
        <v>739650955.62</v>
      </c>
      <c r="J35" s="30">
        <f t="shared" si="0"/>
        <v>1.0585075210001953</v>
      </c>
      <c r="K35" s="31">
        <f t="shared" si="0"/>
        <v>1.0715544431531432</v>
      </c>
    </row>
    <row r="36" spans="2:11" s="20" customFormat="1" ht="54.9" customHeight="1" x14ac:dyDescent="0.35">
      <c r="B36" s="27" t="s">
        <v>59</v>
      </c>
      <c r="C36" s="28" t="s">
        <v>52</v>
      </c>
      <c r="D36" s="29">
        <v>32074</v>
      </c>
      <c r="E36" s="29">
        <v>423790077</v>
      </c>
      <c r="F36" s="29">
        <v>16038</v>
      </c>
      <c r="G36" s="29">
        <v>211895039</v>
      </c>
      <c r="H36" s="29">
        <v>15171</v>
      </c>
      <c r="I36" s="29">
        <v>225835185.5</v>
      </c>
      <c r="J36" s="30">
        <f t="shared" si="0"/>
        <v>0.9459408903853348</v>
      </c>
      <c r="K36" s="31">
        <f t="shared" si="0"/>
        <v>1.0657879795854965</v>
      </c>
    </row>
    <row r="37" spans="2:11" s="20" customFormat="1" ht="54.9" customHeight="1" x14ac:dyDescent="0.35">
      <c r="B37" s="33" t="s">
        <v>60</v>
      </c>
      <c r="C37" s="34" t="s">
        <v>52</v>
      </c>
      <c r="D37" s="35">
        <v>60215</v>
      </c>
      <c r="E37" s="35">
        <v>1266257656</v>
      </c>
      <c r="F37" s="35">
        <v>30108</v>
      </c>
      <c r="G37" s="35">
        <v>633128828</v>
      </c>
      <c r="H37" s="35">
        <v>29832</v>
      </c>
      <c r="I37" s="35">
        <v>659764053.12</v>
      </c>
      <c r="J37" s="36">
        <f t="shared" si="0"/>
        <v>0.99083300119569551</v>
      </c>
      <c r="K37" s="37">
        <f t="shared" si="0"/>
        <v>1.0420692028889893</v>
      </c>
    </row>
    <row r="38" spans="2:11" ht="15.75" customHeight="1" x14ac:dyDescent="0.3">
      <c r="B38" s="121" t="s">
        <v>61</v>
      </c>
      <c r="C38" s="122"/>
      <c r="D38" s="122"/>
      <c r="E38" s="122"/>
      <c r="F38" s="122"/>
      <c r="G38" s="122"/>
      <c r="H38" s="122"/>
      <c r="I38" s="122"/>
      <c r="J38" s="122"/>
      <c r="K38" s="123"/>
    </row>
    <row r="39" spans="2:11" ht="27.75" customHeight="1" x14ac:dyDescent="0.3">
      <c r="B39" s="91" t="s">
        <v>62</v>
      </c>
      <c r="C39" s="92"/>
      <c r="D39" s="92"/>
      <c r="E39" s="92"/>
      <c r="F39" s="92"/>
      <c r="G39" s="92"/>
      <c r="H39" s="92"/>
      <c r="I39" s="92"/>
      <c r="J39" s="92"/>
      <c r="K39" s="93"/>
    </row>
    <row r="40" spans="2:11" s="39" customFormat="1" ht="23.4" customHeight="1" x14ac:dyDescent="0.35">
      <c r="B40" s="38" t="s">
        <v>63</v>
      </c>
      <c r="C40" s="140" t="s">
        <v>51</v>
      </c>
      <c r="D40" s="140"/>
      <c r="E40" s="140"/>
      <c r="F40" s="140"/>
      <c r="G40" s="140"/>
      <c r="H40" s="140"/>
      <c r="I40" s="140"/>
      <c r="J40" s="140"/>
      <c r="K40" s="141"/>
    </row>
    <row r="41" spans="2:11" s="39" customFormat="1" ht="78" customHeight="1" x14ac:dyDescent="0.35">
      <c r="B41" s="40" t="s">
        <v>64</v>
      </c>
      <c r="C41" s="142" t="s">
        <v>107</v>
      </c>
      <c r="D41" s="142"/>
      <c r="E41" s="142"/>
      <c r="F41" s="142"/>
      <c r="G41" s="142"/>
      <c r="H41" s="142"/>
      <c r="I41" s="142"/>
      <c r="J41" s="142"/>
      <c r="K41" s="143"/>
    </row>
    <row r="42" spans="2:11" s="39" customFormat="1" ht="79.5" customHeight="1" x14ac:dyDescent="0.35">
      <c r="B42" s="40" t="s">
        <v>65</v>
      </c>
      <c r="C42" s="136" t="s">
        <v>121</v>
      </c>
      <c r="D42" s="136"/>
      <c r="E42" s="136"/>
      <c r="F42" s="136"/>
      <c r="G42" s="136"/>
      <c r="H42" s="136"/>
      <c r="I42" s="136"/>
      <c r="J42" s="136"/>
      <c r="K42" s="137"/>
    </row>
    <row r="43" spans="2:11" s="39" customFormat="1" ht="46.5" customHeight="1" x14ac:dyDescent="0.35">
      <c r="B43" s="41" t="s">
        <v>66</v>
      </c>
      <c r="C43" s="138" t="s">
        <v>116</v>
      </c>
      <c r="D43" s="138"/>
      <c r="E43" s="138"/>
      <c r="F43" s="138"/>
      <c r="G43" s="138"/>
      <c r="H43" s="138"/>
      <c r="I43" s="138"/>
      <c r="J43" s="138"/>
      <c r="K43" s="139"/>
    </row>
    <row r="44" spans="2:11" s="39" customFormat="1" ht="23.4" customHeight="1" x14ac:dyDescent="0.35">
      <c r="B44" s="38" t="s">
        <v>63</v>
      </c>
      <c r="C44" s="140" t="s">
        <v>53</v>
      </c>
      <c r="D44" s="140"/>
      <c r="E44" s="140"/>
      <c r="F44" s="140"/>
      <c r="G44" s="140"/>
      <c r="H44" s="140"/>
      <c r="I44" s="140"/>
      <c r="J44" s="140"/>
      <c r="K44" s="141"/>
    </row>
    <row r="45" spans="2:11" s="39" customFormat="1" ht="67.5" customHeight="1" x14ac:dyDescent="0.35">
      <c r="B45" s="40" t="s">
        <v>64</v>
      </c>
      <c r="C45" s="112" t="s">
        <v>67</v>
      </c>
      <c r="D45" s="112"/>
      <c r="E45" s="112"/>
      <c r="F45" s="112"/>
      <c r="G45" s="112"/>
      <c r="H45" s="112"/>
      <c r="I45" s="112"/>
      <c r="J45" s="112"/>
      <c r="K45" s="113"/>
    </row>
    <row r="46" spans="2:11" s="39" customFormat="1" ht="71.25" customHeight="1" x14ac:dyDescent="0.35">
      <c r="B46" s="40" t="s">
        <v>65</v>
      </c>
      <c r="C46" s="136" t="s">
        <v>122</v>
      </c>
      <c r="D46" s="136"/>
      <c r="E46" s="136"/>
      <c r="F46" s="136"/>
      <c r="G46" s="136"/>
      <c r="H46" s="136"/>
      <c r="I46" s="136"/>
      <c r="J46" s="136"/>
      <c r="K46" s="137"/>
    </row>
    <row r="47" spans="2:11" s="39" customFormat="1" ht="60" customHeight="1" x14ac:dyDescent="0.35">
      <c r="B47" s="41" t="s">
        <v>66</v>
      </c>
      <c r="C47" s="138" t="s">
        <v>123</v>
      </c>
      <c r="D47" s="138"/>
      <c r="E47" s="138"/>
      <c r="F47" s="138"/>
      <c r="G47" s="138"/>
      <c r="H47" s="138"/>
      <c r="I47" s="138"/>
      <c r="J47" s="138"/>
      <c r="K47" s="139"/>
    </row>
    <row r="48" spans="2:11" s="39" customFormat="1" ht="23.25" customHeight="1" x14ac:dyDescent="0.35">
      <c r="B48" s="38" t="s">
        <v>63</v>
      </c>
      <c r="C48" s="140" t="s">
        <v>54</v>
      </c>
      <c r="D48" s="140"/>
      <c r="E48" s="140"/>
      <c r="F48" s="140"/>
      <c r="G48" s="140"/>
      <c r="H48" s="140"/>
      <c r="I48" s="140"/>
      <c r="J48" s="140"/>
      <c r="K48" s="141"/>
    </row>
    <row r="49" spans="2:11" s="39" customFormat="1" ht="37.950000000000003" customHeight="1" x14ac:dyDescent="0.35">
      <c r="B49" s="40" t="s">
        <v>64</v>
      </c>
      <c r="C49" s="112" t="s">
        <v>68</v>
      </c>
      <c r="D49" s="112"/>
      <c r="E49" s="112"/>
      <c r="F49" s="112"/>
      <c r="G49" s="112"/>
      <c r="H49" s="112"/>
      <c r="I49" s="112"/>
      <c r="J49" s="112"/>
      <c r="K49" s="113"/>
    </row>
    <row r="50" spans="2:11" s="39" customFormat="1" ht="77.25" customHeight="1" x14ac:dyDescent="0.35">
      <c r="B50" s="40" t="s">
        <v>65</v>
      </c>
      <c r="C50" s="136" t="s">
        <v>124</v>
      </c>
      <c r="D50" s="136"/>
      <c r="E50" s="136"/>
      <c r="F50" s="136"/>
      <c r="G50" s="136"/>
      <c r="H50" s="136"/>
      <c r="I50" s="136"/>
      <c r="J50" s="136"/>
      <c r="K50" s="137"/>
    </row>
    <row r="51" spans="2:11" s="39" customFormat="1" ht="54" customHeight="1" x14ac:dyDescent="0.35">
      <c r="B51" s="40" t="s">
        <v>66</v>
      </c>
      <c r="C51" s="138" t="s">
        <v>125</v>
      </c>
      <c r="D51" s="138"/>
      <c r="E51" s="138"/>
      <c r="F51" s="138"/>
      <c r="G51" s="138"/>
      <c r="H51" s="138"/>
      <c r="I51" s="138"/>
      <c r="J51" s="138"/>
      <c r="K51" s="139"/>
    </row>
    <row r="52" spans="2:11" s="39" customFormat="1" ht="23.4" customHeight="1" x14ac:dyDescent="0.35">
      <c r="B52" s="38" t="s">
        <v>63</v>
      </c>
      <c r="C52" s="140" t="s">
        <v>55</v>
      </c>
      <c r="D52" s="140"/>
      <c r="E52" s="140"/>
      <c r="F52" s="140"/>
      <c r="G52" s="140"/>
      <c r="H52" s="140"/>
      <c r="I52" s="140"/>
      <c r="J52" s="140"/>
      <c r="K52" s="141"/>
    </row>
    <row r="53" spans="2:11" s="39" customFormat="1" ht="62.25" customHeight="1" x14ac:dyDescent="0.35">
      <c r="B53" s="40" t="s">
        <v>64</v>
      </c>
      <c r="C53" s="112" t="s">
        <v>69</v>
      </c>
      <c r="D53" s="112"/>
      <c r="E53" s="112"/>
      <c r="F53" s="112"/>
      <c r="G53" s="112"/>
      <c r="H53" s="112"/>
      <c r="I53" s="112"/>
      <c r="J53" s="112"/>
      <c r="K53" s="113"/>
    </row>
    <row r="54" spans="2:11" s="39" customFormat="1" ht="74.25" customHeight="1" x14ac:dyDescent="0.35">
      <c r="B54" s="40" t="s">
        <v>65</v>
      </c>
      <c r="C54" s="136" t="s">
        <v>127</v>
      </c>
      <c r="D54" s="136"/>
      <c r="E54" s="136"/>
      <c r="F54" s="136"/>
      <c r="G54" s="136"/>
      <c r="H54" s="136"/>
      <c r="I54" s="136"/>
      <c r="J54" s="136"/>
      <c r="K54" s="137"/>
    </row>
    <row r="55" spans="2:11" s="39" customFormat="1" ht="54.75" customHeight="1" x14ac:dyDescent="0.35">
      <c r="B55" s="41" t="s">
        <v>66</v>
      </c>
      <c r="C55" s="138" t="s">
        <v>118</v>
      </c>
      <c r="D55" s="138"/>
      <c r="E55" s="138"/>
      <c r="F55" s="138"/>
      <c r="G55" s="138"/>
      <c r="H55" s="138"/>
      <c r="I55" s="138"/>
      <c r="J55" s="138"/>
      <c r="K55" s="139"/>
    </row>
    <row r="56" spans="2:11" s="39" customFormat="1" ht="23.4" customHeight="1" x14ac:dyDescent="0.35">
      <c r="B56" s="38" t="s">
        <v>63</v>
      </c>
      <c r="C56" s="140" t="s">
        <v>56</v>
      </c>
      <c r="D56" s="140"/>
      <c r="E56" s="140"/>
      <c r="F56" s="140"/>
      <c r="G56" s="140"/>
      <c r="H56" s="140"/>
      <c r="I56" s="140"/>
      <c r="J56" s="140"/>
      <c r="K56" s="141"/>
    </row>
    <row r="57" spans="2:11" s="39" customFormat="1" ht="100.5" customHeight="1" x14ac:dyDescent="0.35">
      <c r="B57" s="40" t="s">
        <v>64</v>
      </c>
      <c r="C57" s="112" t="s">
        <v>70</v>
      </c>
      <c r="D57" s="112"/>
      <c r="E57" s="112"/>
      <c r="F57" s="112"/>
      <c r="G57" s="112"/>
      <c r="H57" s="112"/>
      <c r="I57" s="112"/>
      <c r="J57" s="112"/>
      <c r="K57" s="113"/>
    </row>
    <row r="58" spans="2:11" s="39" customFormat="1" ht="71.25" customHeight="1" x14ac:dyDescent="0.35">
      <c r="B58" s="40" t="s">
        <v>65</v>
      </c>
      <c r="C58" s="136" t="s">
        <v>126</v>
      </c>
      <c r="D58" s="136"/>
      <c r="E58" s="136"/>
      <c r="F58" s="136"/>
      <c r="G58" s="136"/>
      <c r="H58" s="136"/>
      <c r="I58" s="136"/>
      <c r="J58" s="136"/>
      <c r="K58" s="137"/>
    </row>
    <row r="59" spans="2:11" s="39" customFormat="1" ht="42.75" customHeight="1" x14ac:dyDescent="0.35">
      <c r="B59" s="41" t="s">
        <v>66</v>
      </c>
      <c r="C59" s="138" t="s">
        <v>128</v>
      </c>
      <c r="D59" s="138"/>
      <c r="E59" s="138"/>
      <c r="F59" s="138"/>
      <c r="G59" s="138"/>
      <c r="H59" s="138"/>
      <c r="I59" s="138"/>
      <c r="J59" s="138"/>
      <c r="K59" s="139"/>
    </row>
    <row r="60" spans="2:11" s="39" customFormat="1" ht="23.4" customHeight="1" x14ac:dyDescent="0.35">
      <c r="B60" s="38" t="s">
        <v>63</v>
      </c>
      <c r="C60" s="140" t="s">
        <v>57</v>
      </c>
      <c r="D60" s="140"/>
      <c r="E60" s="140"/>
      <c r="F60" s="140"/>
      <c r="G60" s="140"/>
      <c r="H60" s="140"/>
      <c r="I60" s="140"/>
      <c r="J60" s="140"/>
      <c r="K60" s="141"/>
    </row>
    <row r="61" spans="2:11" ht="139.5" customHeight="1" x14ac:dyDescent="0.3">
      <c r="B61" s="40" t="s">
        <v>64</v>
      </c>
      <c r="C61" s="112" t="s">
        <v>71</v>
      </c>
      <c r="D61" s="112"/>
      <c r="E61" s="112"/>
      <c r="F61" s="112"/>
      <c r="G61" s="112"/>
      <c r="H61" s="112"/>
      <c r="I61" s="112"/>
      <c r="J61" s="112"/>
      <c r="K61" s="113"/>
    </row>
    <row r="62" spans="2:11" ht="77.25" customHeight="1" x14ac:dyDescent="0.3">
      <c r="B62" s="40" t="s">
        <v>65</v>
      </c>
      <c r="C62" s="136" t="s">
        <v>129</v>
      </c>
      <c r="D62" s="136"/>
      <c r="E62" s="136"/>
      <c r="F62" s="136"/>
      <c r="G62" s="136"/>
      <c r="H62" s="136"/>
      <c r="I62" s="136"/>
      <c r="J62" s="136"/>
      <c r="K62" s="137"/>
    </row>
    <row r="63" spans="2:11" ht="44.25" customHeight="1" x14ac:dyDescent="0.3">
      <c r="B63" s="41" t="s">
        <v>66</v>
      </c>
      <c r="C63" s="138" t="s">
        <v>117</v>
      </c>
      <c r="D63" s="138"/>
      <c r="E63" s="138"/>
      <c r="F63" s="138"/>
      <c r="G63" s="138"/>
      <c r="H63" s="138"/>
      <c r="I63" s="138"/>
      <c r="J63" s="138"/>
      <c r="K63" s="139"/>
    </row>
    <row r="64" spans="2:11" s="39" customFormat="1" ht="23.4" customHeight="1" x14ac:dyDescent="0.35">
      <c r="B64" s="38" t="s">
        <v>63</v>
      </c>
      <c r="C64" s="140" t="s">
        <v>58</v>
      </c>
      <c r="D64" s="140"/>
      <c r="E64" s="140"/>
      <c r="F64" s="140"/>
      <c r="G64" s="140"/>
      <c r="H64" s="140"/>
      <c r="I64" s="140"/>
      <c r="J64" s="140"/>
      <c r="K64" s="141"/>
    </row>
    <row r="65" spans="2:11" ht="60" customHeight="1" x14ac:dyDescent="0.3">
      <c r="B65" s="40" t="s">
        <v>64</v>
      </c>
      <c r="C65" s="112" t="s">
        <v>72</v>
      </c>
      <c r="D65" s="112"/>
      <c r="E65" s="112"/>
      <c r="F65" s="112"/>
      <c r="G65" s="112"/>
      <c r="H65" s="112"/>
      <c r="I65" s="112"/>
      <c r="J65" s="112"/>
      <c r="K65" s="113"/>
    </row>
    <row r="66" spans="2:11" ht="74.25" customHeight="1" x14ac:dyDescent="0.3">
      <c r="B66" s="40" t="s">
        <v>65</v>
      </c>
      <c r="C66" s="136" t="s">
        <v>130</v>
      </c>
      <c r="D66" s="136"/>
      <c r="E66" s="136"/>
      <c r="F66" s="136"/>
      <c r="G66" s="136"/>
      <c r="H66" s="136"/>
      <c r="I66" s="136"/>
      <c r="J66" s="136"/>
      <c r="K66" s="137"/>
    </row>
    <row r="67" spans="2:11" ht="55.5" customHeight="1" x14ac:dyDescent="0.3">
      <c r="B67" s="41" t="s">
        <v>66</v>
      </c>
      <c r="C67" s="138" t="s">
        <v>118</v>
      </c>
      <c r="D67" s="138"/>
      <c r="E67" s="138"/>
      <c r="F67" s="138"/>
      <c r="G67" s="138"/>
      <c r="H67" s="138"/>
      <c r="I67" s="138"/>
      <c r="J67" s="138"/>
      <c r="K67" s="139"/>
    </row>
    <row r="68" spans="2:11" s="39" customFormat="1" ht="23.4" customHeight="1" x14ac:dyDescent="0.35">
      <c r="B68" s="38" t="s">
        <v>63</v>
      </c>
      <c r="C68" s="140" t="s">
        <v>59</v>
      </c>
      <c r="D68" s="140"/>
      <c r="E68" s="140"/>
      <c r="F68" s="140"/>
      <c r="G68" s="140"/>
      <c r="H68" s="140"/>
      <c r="I68" s="140"/>
      <c r="J68" s="140"/>
      <c r="K68" s="141"/>
    </row>
    <row r="69" spans="2:11" s="39" customFormat="1" ht="63" customHeight="1" x14ac:dyDescent="0.35">
      <c r="B69" s="40" t="s">
        <v>64</v>
      </c>
      <c r="C69" s="112" t="s">
        <v>73</v>
      </c>
      <c r="D69" s="112"/>
      <c r="E69" s="112"/>
      <c r="F69" s="112"/>
      <c r="G69" s="112"/>
      <c r="H69" s="112"/>
      <c r="I69" s="112"/>
      <c r="J69" s="112"/>
      <c r="K69" s="113"/>
    </row>
    <row r="70" spans="2:11" s="39" customFormat="1" ht="72.75" customHeight="1" x14ac:dyDescent="0.35">
      <c r="B70" s="40" t="s">
        <v>65</v>
      </c>
      <c r="C70" s="136" t="s">
        <v>131</v>
      </c>
      <c r="D70" s="136"/>
      <c r="E70" s="136"/>
      <c r="F70" s="136"/>
      <c r="G70" s="136"/>
      <c r="H70" s="136"/>
      <c r="I70" s="136"/>
      <c r="J70" s="136"/>
      <c r="K70" s="137"/>
    </row>
    <row r="71" spans="2:11" s="39" customFormat="1" ht="54" customHeight="1" x14ac:dyDescent="0.35">
      <c r="B71" s="41" t="s">
        <v>66</v>
      </c>
      <c r="C71" s="138" t="s">
        <v>119</v>
      </c>
      <c r="D71" s="138"/>
      <c r="E71" s="138"/>
      <c r="F71" s="138"/>
      <c r="G71" s="138"/>
      <c r="H71" s="138"/>
      <c r="I71" s="138"/>
      <c r="J71" s="138"/>
      <c r="K71" s="139"/>
    </row>
    <row r="72" spans="2:11" s="39" customFormat="1" ht="23.4" customHeight="1" x14ac:dyDescent="0.35">
      <c r="B72" s="38" t="s">
        <v>63</v>
      </c>
      <c r="C72" s="140" t="s">
        <v>60</v>
      </c>
      <c r="D72" s="140"/>
      <c r="E72" s="140"/>
      <c r="F72" s="140"/>
      <c r="G72" s="140"/>
      <c r="H72" s="140"/>
      <c r="I72" s="140"/>
      <c r="J72" s="140"/>
      <c r="K72" s="141"/>
    </row>
    <row r="73" spans="2:11" s="39" customFormat="1" ht="53.25" customHeight="1" x14ac:dyDescent="0.35">
      <c r="B73" s="40" t="s">
        <v>64</v>
      </c>
      <c r="C73" s="112" t="s">
        <v>74</v>
      </c>
      <c r="D73" s="112"/>
      <c r="E73" s="112"/>
      <c r="F73" s="112"/>
      <c r="G73" s="112"/>
      <c r="H73" s="112"/>
      <c r="I73" s="112"/>
      <c r="J73" s="112"/>
      <c r="K73" s="113"/>
    </row>
    <row r="74" spans="2:11" s="39" customFormat="1" ht="86.25" customHeight="1" x14ac:dyDescent="0.35">
      <c r="B74" s="40" t="s">
        <v>65</v>
      </c>
      <c r="C74" s="136" t="s">
        <v>120</v>
      </c>
      <c r="D74" s="136"/>
      <c r="E74" s="136"/>
      <c r="F74" s="136"/>
      <c r="G74" s="136"/>
      <c r="H74" s="136"/>
      <c r="I74" s="136"/>
      <c r="J74" s="136"/>
      <c r="K74" s="137"/>
    </row>
    <row r="75" spans="2:11" s="39" customFormat="1" ht="58.5" customHeight="1" x14ac:dyDescent="0.35">
      <c r="B75" s="41" t="s">
        <v>66</v>
      </c>
      <c r="C75" s="138" t="s">
        <v>132</v>
      </c>
      <c r="D75" s="138"/>
      <c r="E75" s="138"/>
      <c r="F75" s="138"/>
      <c r="G75" s="138"/>
      <c r="H75" s="138"/>
      <c r="I75" s="138"/>
      <c r="J75" s="138"/>
      <c r="K75" s="139"/>
    </row>
    <row r="76" spans="2:11" s="39" customFormat="1" ht="17.399999999999999" x14ac:dyDescent="0.35">
      <c r="B76" s="148" t="s">
        <v>75</v>
      </c>
      <c r="C76" s="149"/>
      <c r="D76" s="149"/>
      <c r="E76" s="149"/>
      <c r="F76" s="149"/>
      <c r="G76" s="149"/>
      <c r="H76" s="149"/>
      <c r="I76" s="149"/>
      <c r="J76" s="149"/>
      <c r="K76" s="150"/>
    </row>
    <row r="77" spans="2:11" s="39" customFormat="1" ht="17.399999999999999" x14ac:dyDescent="0.35">
      <c r="B77" s="151" t="s">
        <v>76</v>
      </c>
      <c r="C77" s="152"/>
      <c r="D77" s="152"/>
      <c r="E77" s="152"/>
      <c r="F77" s="152"/>
      <c r="G77" s="152"/>
      <c r="H77" s="152"/>
      <c r="I77" s="152"/>
      <c r="J77" s="152"/>
      <c r="K77" s="153"/>
    </row>
    <row r="78" spans="2:11" s="39" customFormat="1" ht="120" customHeight="1" x14ac:dyDescent="0.35">
      <c r="B78" s="154" t="s">
        <v>77</v>
      </c>
      <c r="C78" s="114"/>
      <c r="D78" s="114"/>
      <c r="E78" s="114"/>
      <c r="F78" s="114"/>
      <c r="G78" s="114"/>
      <c r="H78" s="114"/>
      <c r="I78" s="114"/>
      <c r="J78" s="114"/>
      <c r="K78" s="115"/>
    </row>
    <row r="79" spans="2:11" s="39" customFormat="1" ht="17.399999999999999" x14ac:dyDescent="0.35"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2:11" s="39" customFormat="1" ht="17.399999999999999" x14ac:dyDescent="0.35">
      <c r="B80" s="155" t="s">
        <v>78</v>
      </c>
      <c r="C80" s="155"/>
      <c r="D80" s="155"/>
      <c r="E80" s="155"/>
      <c r="F80" s="155"/>
      <c r="G80" s="155"/>
      <c r="H80" s="155"/>
      <c r="I80" s="155"/>
      <c r="J80" s="155"/>
      <c r="K80" s="155"/>
    </row>
    <row r="81" spans="2:11" s="39" customFormat="1" ht="17.399999999999999" x14ac:dyDescent="0.35">
      <c r="B81" s="43"/>
      <c r="C81" s="43"/>
      <c r="D81" s="43"/>
      <c r="E81" s="43"/>
      <c r="F81" s="43"/>
      <c r="G81" s="43"/>
      <c r="H81" s="156"/>
      <c r="I81" s="156"/>
      <c r="J81" s="156"/>
      <c r="K81" s="156"/>
    </row>
    <row r="82" spans="2:11" s="39" customFormat="1" ht="17.399999999999999" x14ac:dyDescent="0.35">
      <c r="B82" s="44" t="s">
        <v>79</v>
      </c>
      <c r="C82" s="144">
        <f>B25</f>
        <v>7330621381</v>
      </c>
      <c r="D82" s="144"/>
      <c r="E82" s="43"/>
      <c r="F82" s="43"/>
      <c r="G82" s="43"/>
      <c r="H82" s="145"/>
      <c r="I82" s="145"/>
      <c r="J82" s="145"/>
      <c r="K82" s="145"/>
    </row>
    <row r="83" spans="2:11" s="39" customFormat="1" ht="17.399999999999999" x14ac:dyDescent="0.35">
      <c r="B83" s="44" t="s">
        <v>80</v>
      </c>
      <c r="C83" s="144">
        <f>+D25</f>
        <v>3665310691</v>
      </c>
      <c r="D83" s="144"/>
      <c r="E83" s="43"/>
      <c r="F83" s="43"/>
      <c r="G83" s="43"/>
      <c r="H83" s="145"/>
      <c r="I83" s="145"/>
      <c r="J83" s="145"/>
      <c r="K83" s="145"/>
    </row>
    <row r="84" spans="2:11" s="39" customFormat="1" ht="17.399999999999999" x14ac:dyDescent="0.35">
      <c r="B84" s="44" t="s">
        <v>81</v>
      </c>
      <c r="C84" s="144">
        <f>+G25</f>
        <v>3856750996.3399997</v>
      </c>
      <c r="D84" s="144"/>
      <c r="E84" s="146"/>
      <c r="F84" s="147"/>
      <c r="G84" s="147"/>
      <c r="H84" s="147"/>
      <c r="I84" s="147"/>
      <c r="J84" s="147"/>
      <c r="K84" s="147"/>
    </row>
    <row r="85" spans="2:11" x14ac:dyDescent="0.3">
      <c r="B85" s="45"/>
      <c r="C85" s="46"/>
      <c r="D85" s="46"/>
    </row>
    <row r="86" spans="2:11" x14ac:dyDescent="0.3">
      <c r="B86" s="45"/>
      <c r="C86" s="46"/>
      <c r="D86" s="46"/>
    </row>
    <row r="87" spans="2:11" ht="15" thickBot="1" x14ac:dyDescent="0.35">
      <c r="B87" s="45"/>
      <c r="C87" s="46"/>
      <c r="D87" s="46"/>
    </row>
    <row r="88" spans="2:11" ht="18" thickBot="1" x14ac:dyDescent="0.35">
      <c r="B88" s="48"/>
      <c r="C88" s="167" t="s">
        <v>0</v>
      </c>
      <c r="D88" s="168"/>
      <c r="E88" s="168"/>
      <c r="F88" s="168"/>
      <c r="G88" s="168"/>
      <c r="H88" s="168"/>
      <c r="I88" s="168"/>
      <c r="J88" s="168"/>
      <c r="K88" s="169"/>
    </row>
    <row r="89" spans="2:11" ht="25.5" customHeight="1" thickBot="1" x14ac:dyDescent="0.35">
      <c r="B89" s="49"/>
      <c r="C89" s="170" t="s">
        <v>1</v>
      </c>
      <c r="D89" s="171"/>
      <c r="E89" s="101" t="s">
        <v>2</v>
      </c>
      <c r="F89" s="102"/>
      <c r="G89" s="102"/>
      <c r="H89" s="102"/>
      <c r="I89" s="103"/>
      <c r="J89" s="50" t="s">
        <v>3</v>
      </c>
      <c r="K89" s="51" t="s">
        <v>4</v>
      </c>
    </row>
    <row r="90" spans="2:11" ht="18" customHeight="1" thickBot="1" x14ac:dyDescent="0.35">
      <c r="B90" s="52"/>
      <c r="C90" s="172" t="s">
        <v>5</v>
      </c>
      <c r="D90" s="173"/>
      <c r="E90" s="104" t="s">
        <v>108</v>
      </c>
      <c r="F90" s="105"/>
      <c r="G90" s="105"/>
      <c r="H90" s="105"/>
      <c r="I90" s="106"/>
      <c r="J90" s="6">
        <v>45846</v>
      </c>
      <c r="K90" s="7" t="s">
        <v>109</v>
      </c>
    </row>
    <row r="91" spans="2:11" ht="17.399999999999999" x14ac:dyDescent="0.35">
      <c r="B91" s="174"/>
      <c r="C91" s="175"/>
      <c r="D91" s="175"/>
      <c r="E91" s="176"/>
      <c r="F91" s="176"/>
      <c r="G91" s="176"/>
      <c r="H91" s="176"/>
      <c r="I91" s="176"/>
      <c r="J91" s="175"/>
      <c r="K91" s="177"/>
    </row>
    <row r="92" spans="2:11" ht="3" customHeight="1" x14ac:dyDescent="0.35">
      <c r="B92" s="157"/>
      <c r="C92" s="158"/>
      <c r="D92" s="158"/>
      <c r="E92" s="158"/>
      <c r="F92" s="158"/>
      <c r="G92" s="158"/>
      <c r="H92" s="158"/>
      <c r="I92" s="158"/>
      <c r="J92" s="158"/>
      <c r="K92" s="159"/>
    </row>
    <row r="93" spans="2:11" ht="17.399999999999999" x14ac:dyDescent="0.3">
      <c r="B93" s="148" t="s">
        <v>6</v>
      </c>
      <c r="C93" s="149"/>
      <c r="D93" s="149"/>
      <c r="E93" s="149"/>
      <c r="F93" s="149"/>
      <c r="G93" s="149"/>
      <c r="H93" s="149"/>
      <c r="I93" s="149"/>
      <c r="J93" s="149"/>
      <c r="K93" s="150"/>
    </row>
    <row r="94" spans="2:11" ht="19.5" customHeight="1" x14ac:dyDescent="0.3">
      <c r="B94" s="160" t="s">
        <v>7</v>
      </c>
      <c r="C94" s="161"/>
      <c r="D94" s="161"/>
      <c r="E94" s="161"/>
      <c r="F94" s="161"/>
      <c r="G94" s="161"/>
      <c r="H94" s="161"/>
      <c r="I94" s="161"/>
      <c r="J94" s="161"/>
      <c r="K94" s="162"/>
    </row>
    <row r="95" spans="2:11" ht="19.5" customHeight="1" x14ac:dyDescent="0.3">
      <c r="B95" s="53" t="s">
        <v>8</v>
      </c>
      <c r="C95" s="163" t="s">
        <v>9</v>
      </c>
      <c r="D95" s="163"/>
      <c r="E95" s="163"/>
      <c r="F95" s="163"/>
      <c r="G95" s="163"/>
      <c r="H95" s="163"/>
      <c r="I95" s="163"/>
      <c r="J95" s="163"/>
      <c r="K95" s="164"/>
    </row>
    <row r="96" spans="2:11" ht="36" customHeight="1" x14ac:dyDescent="0.35">
      <c r="B96" s="54" t="s">
        <v>10</v>
      </c>
      <c r="C96" s="165" t="s">
        <v>11</v>
      </c>
      <c r="D96" s="165"/>
      <c r="E96" s="165"/>
      <c r="F96" s="165"/>
      <c r="G96" s="165"/>
      <c r="H96" s="165"/>
      <c r="I96" s="165"/>
      <c r="J96" s="165"/>
      <c r="K96" s="166"/>
    </row>
    <row r="97" spans="2:11" ht="23.25" customHeight="1" x14ac:dyDescent="0.35">
      <c r="B97" s="54" t="s">
        <v>12</v>
      </c>
      <c r="C97" s="165" t="s">
        <v>13</v>
      </c>
      <c r="D97" s="165"/>
      <c r="E97" s="165"/>
      <c r="F97" s="165"/>
      <c r="G97" s="165"/>
      <c r="H97" s="165"/>
      <c r="I97" s="165"/>
      <c r="J97" s="165"/>
      <c r="K97" s="166"/>
    </row>
    <row r="98" spans="2:11" ht="66" customHeight="1" x14ac:dyDescent="0.3">
      <c r="B98" s="11" t="s">
        <v>14</v>
      </c>
      <c r="C98" s="178" t="s">
        <v>15</v>
      </c>
      <c r="D98" s="178"/>
      <c r="E98" s="178"/>
      <c r="F98" s="178"/>
      <c r="G98" s="178"/>
      <c r="H98" s="178"/>
      <c r="I98" s="178"/>
      <c r="J98" s="178"/>
      <c r="K98" s="179"/>
    </row>
    <row r="99" spans="2:11" ht="58.5" customHeight="1" x14ac:dyDescent="0.3">
      <c r="B99" s="12" t="s">
        <v>16</v>
      </c>
      <c r="C99" s="180" t="s">
        <v>17</v>
      </c>
      <c r="D99" s="180"/>
      <c r="E99" s="180"/>
      <c r="F99" s="180"/>
      <c r="G99" s="180"/>
      <c r="H99" s="180"/>
      <c r="I99" s="180"/>
      <c r="J99" s="180"/>
      <c r="K99" s="181"/>
    </row>
    <row r="100" spans="2:11" ht="17.399999999999999" x14ac:dyDescent="0.3">
      <c r="B100" s="148" t="s">
        <v>18</v>
      </c>
      <c r="C100" s="149"/>
      <c r="D100" s="149"/>
      <c r="E100" s="149"/>
      <c r="F100" s="149"/>
      <c r="G100" s="149"/>
      <c r="H100" s="149"/>
      <c r="I100" s="149"/>
      <c r="J100" s="149"/>
      <c r="K100" s="150"/>
    </row>
    <row r="101" spans="2:11" ht="20.25" customHeight="1" x14ac:dyDescent="0.3">
      <c r="B101" s="55" t="s">
        <v>19</v>
      </c>
      <c r="C101" s="14">
        <v>3</v>
      </c>
      <c r="D101" s="116" t="s">
        <v>20</v>
      </c>
      <c r="E101" s="116"/>
      <c r="F101" s="116"/>
      <c r="G101" s="116"/>
      <c r="H101" s="116"/>
      <c r="I101" s="116"/>
      <c r="J101" s="116"/>
      <c r="K101" s="116"/>
    </row>
    <row r="102" spans="2:11" ht="38.25" customHeight="1" x14ac:dyDescent="0.3">
      <c r="B102" s="55" t="s">
        <v>21</v>
      </c>
      <c r="C102" s="15">
        <v>3.3</v>
      </c>
      <c r="D102" s="117" t="s">
        <v>82</v>
      </c>
      <c r="E102" s="117"/>
      <c r="F102" s="117"/>
      <c r="G102" s="117"/>
      <c r="H102" s="117"/>
      <c r="I102" s="117"/>
      <c r="J102" s="117"/>
      <c r="K102" s="117"/>
    </row>
    <row r="103" spans="2:11" ht="40.5" customHeight="1" x14ac:dyDescent="0.3">
      <c r="B103" s="55" t="s">
        <v>22</v>
      </c>
      <c r="C103" s="16" t="s">
        <v>23</v>
      </c>
      <c r="D103" s="117" t="s">
        <v>83</v>
      </c>
      <c r="E103" s="117"/>
      <c r="F103" s="117"/>
      <c r="G103" s="117"/>
      <c r="H103" s="117"/>
      <c r="I103" s="117"/>
      <c r="J103" s="117"/>
      <c r="K103" s="117"/>
    </row>
    <row r="104" spans="2:11" ht="17.399999999999999" x14ac:dyDescent="0.3">
      <c r="B104" s="148" t="s">
        <v>24</v>
      </c>
      <c r="C104" s="149"/>
      <c r="D104" s="149"/>
      <c r="E104" s="149"/>
      <c r="F104" s="149"/>
      <c r="G104" s="149"/>
      <c r="H104" s="149"/>
      <c r="I104" s="149"/>
      <c r="J104" s="149"/>
      <c r="K104" s="150"/>
    </row>
    <row r="105" spans="2:11" ht="17.399999999999999" x14ac:dyDescent="0.3">
      <c r="B105" s="53" t="s">
        <v>25</v>
      </c>
      <c r="C105" s="110" t="s">
        <v>84</v>
      </c>
      <c r="D105" s="110"/>
      <c r="E105" s="110"/>
      <c r="F105" s="110"/>
      <c r="G105" s="110"/>
      <c r="H105" s="110"/>
      <c r="I105" s="110"/>
      <c r="J105" s="110"/>
      <c r="K105" s="111"/>
    </row>
    <row r="106" spans="2:11" ht="67.95" customHeight="1" x14ac:dyDescent="0.3">
      <c r="B106" s="56" t="s">
        <v>27</v>
      </c>
      <c r="C106" s="112" t="s">
        <v>85</v>
      </c>
      <c r="D106" s="112"/>
      <c r="E106" s="112"/>
      <c r="F106" s="112"/>
      <c r="G106" s="112"/>
      <c r="H106" s="112"/>
      <c r="I106" s="112"/>
      <c r="J106" s="112"/>
      <c r="K106" s="113"/>
    </row>
    <row r="107" spans="2:11" ht="40.200000000000003" customHeight="1" x14ac:dyDescent="0.3">
      <c r="B107" s="56" t="s">
        <v>86</v>
      </c>
      <c r="C107" s="112" t="s">
        <v>87</v>
      </c>
      <c r="D107" s="112"/>
      <c r="E107" s="112"/>
      <c r="F107" s="112"/>
      <c r="G107" s="112"/>
      <c r="H107" s="112"/>
      <c r="I107" s="112"/>
      <c r="J107" s="112"/>
      <c r="K107" s="113"/>
    </row>
    <row r="108" spans="2:11" ht="54" customHeight="1" x14ac:dyDescent="0.3">
      <c r="B108" s="57" t="s">
        <v>31</v>
      </c>
      <c r="C108" s="114" t="s">
        <v>105</v>
      </c>
      <c r="D108" s="114"/>
      <c r="E108" s="114"/>
      <c r="F108" s="114"/>
      <c r="G108" s="114"/>
      <c r="H108" s="114"/>
      <c r="I108" s="114"/>
      <c r="J108" s="114"/>
      <c r="K108" s="115"/>
    </row>
    <row r="109" spans="2:11" ht="17.399999999999999" x14ac:dyDescent="0.3">
      <c r="B109" s="148" t="s">
        <v>32</v>
      </c>
      <c r="C109" s="149"/>
      <c r="D109" s="149"/>
      <c r="E109" s="149"/>
      <c r="F109" s="149"/>
      <c r="G109" s="149"/>
      <c r="H109" s="149"/>
      <c r="I109" s="149"/>
      <c r="J109" s="149"/>
      <c r="K109" s="150"/>
    </row>
    <row r="110" spans="2:11" ht="17.399999999999999" x14ac:dyDescent="0.3">
      <c r="B110" s="160" t="s">
        <v>33</v>
      </c>
      <c r="C110" s="161"/>
      <c r="D110" s="161"/>
      <c r="E110" s="161"/>
      <c r="F110" s="161"/>
      <c r="G110" s="161"/>
      <c r="H110" s="161"/>
      <c r="I110" s="161"/>
      <c r="J110" s="161"/>
      <c r="K110" s="162"/>
    </row>
    <row r="111" spans="2:11" ht="52.5" customHeight="1" x14ac:dyDescent="0.3">
      <c r="B111" s="182" t="s">
        <v>34</v>
      </c>
      <c r="C111" s="183"/>
      <c r="D111" s="184" t="s">
        <v>35</v>
      </c>
      <c r="E111" s="185"/>
      <c r="F111" s="185"/>
      <c r="G111" s="184" t="s">
        <v>36</v>
      </c>
      <c r="H111" s="185"/>
      <c r="I111" s="185"/>
      <c r="J111" s="184" t="s">
        <v>37</v>
      </c>
      <c r="K111" s="186"/>
    </row>
    <row r="112" spans="2:11" s="39" customFormat="1" ht="17.399999999999999" x14ac:dyDescent="0.35">
      <c r="B112" s="187">
        <f>SUM(E116:E117)</f>
        <v>498699730</v>
      </c>
      <c r="C112" s="188"/>
      <c r="D112" s="189">
        <f>SUM(G116:G117)</f>
        <v>249349865</v>
      </c>
      <c r="E112" s="190"/>
      <c r="F112" s="191"/>
      <c r="G112" s="189">
        <f>SUM(I116:I117)</f>
        <v>264341312.25</v>
      </c>
      <c r="H112" s="190"/>
      <c r="I112" s="191"/>
      <c r="J112" s="192">
        <f>+IF(G112&gt;0,G112/D112,0)</f>
        <v>1.0601221390274265</v>
      </c>
      <c r="K112" s="193"/>
    </row>
    <row r="113" spans="2:11" ht="17.399999999999999" x14ac:dyDescent="0.3">
      <c r="B113" s="160" t="s">
        <v>38</v>
      </c>
      <c r="C113" s="161"/>
      <c r="D113" s="161"/>
      <c r="E113" s="161"/>
      <c r="F113" s="161"/>
      <c r="G113" s="161"/>
      <c r="H113" s="161"/>
      <c r="I113" s="161"/>
      <c r="J113" s="161"/>
      <c r="K113" s="162"/>
    </row>
    <row r="114" spans="2:11" ht="17.399999999999999" x14ac:dyDescent="0.3">
      <c r="B114" s="58"/>
      <c r="C114" s="59"/>
      <c r="D114" s="194" t="s">
        <v>39</v>
      </c>
      <c r="E114" s="195"/>
      <c r="F114" s="194" t="s">
        <v>110</v>
      </c>
      <c r="G114" s="195"/>
      <c r="H114" s="194" t="s">
        <v>111</v>
      </c>
      <c r="I114" s="194"/>
      <c r="J114" s="194" t="s">
        <v>40</v>
      </c>
      <c r="K114" s="196"/>
    </row>
    <row r="115" spans="2:11" ht="49.5" customHeight="1" x14ac:dyDescent="0.3">
      <c r="B115" s="60" t="s">
        <v>41</v>
      </c>
      <c r="C115" s="61" t="s">
        <v>42</v>
      </c>
      <c r="D115" s="61" t="s">
        <v>43</v>
      </c>
      <c r="E115" s="61" t="s">
        <v>44</v>
      </c>
      <c r="F115" s="61" t="s">
        <v>45</v>
      </c>
      <c r="G115" s="61" t="s">
        <v>46</v>
      </c>
      <c r="H115" s="61" t="s">
        <v>47</v>
      </c>
      <c r="I115" s="61" t="s">
        <v>48</v>
      </c>
      <c r="J115" s="61" t="s">
        <v>49</v>
      </c>
      <c r="K115" s="62" t="s">
        <v>50</v>
      </c>
    </row>
    <row r="116" spans="2:11" ht="79.5" customHeight="1" x14ac:dyDescent="0.3">
      <c r="B116" s="63" t="s">
        <v>88</v>
      </c>
      <c r="C116" s="64" t="s">
        <v>89</v>
      </c>
      <c r="D116" s="65">
        <v>2371908</v>
      </c>
      <c r="E116" s="65">
        <v>457053868</v>
      </c>
      <c r="F116" s="65">
        <v>1185954</v>
      </c>
      <c r="G116" s="65">
        <v>228526934</v>
      </c>
      <c r="H116" s="66">
        <v>1305175</v>
      </c>
      <c r="I116" s="65">
        <v>242004518.93000001</v>
      </c>
      <c r="J116" s="67">
        <f>IF(H116&gt;0,H116/F116,0)</f>
        <v>1.100527507812276</v>
      </c>
      <c r="K116" s="68">
        <f>IF(I116&gt;0,I116/G116,0)</f>
        <v>1.0589759145414344</v>
      </c>
    </row>
    <row r="117" spans="2:11" ht="69.599999999999994" x14ac:dyDescent="0.3">
      <c r="B117" s="69" t="s">
        <v>90</v>
      </c>
      <c r="C117" s="70" t="s">
        <v>91</v>
      </c>
      <c r="D117" s="71">
        <v>894</v>
      </c>
      <c r="E117" s="71">
        <v>41645862</v>
      </c>
      <c r="F117" s="71">
        <v>447</v>
      </c>
      <c r="G117" s="71">
        <v>20822931</v>
      </c>
      <c r="H117" s="72">
        <v>414</v>
      </c>
      <c r="I117" s="73">
        <v>22336793.32</v>
      </c>
      <c r="J117" s="74">
        <f>IF(H117&gt;0,H117/F117,0)</f>
        <v>0.9261744966442953</v>
      </c>
      <c r="K117" s="75">
        <f>IF(I117&gt;0,I117/G117,0)</f>
        <v>1.0727016921873294</v>
      </c>
    </row>
    <row r="118" spans="2:11" ht="17.399999999999999" x14ac:dyDescent="0.3">
      <c r="B118" s="148" t="s">
        <v>61</v>
      </c>
      <c r="C118" s="149"/>
      <c r="D118" s="149"/>
      <c r="E118" s="149"/>
      <c r="F118" s="149"/>
      <c r="G118" s="149"/>
      <c r="H118" s="149"/>
      <c r="I118" s="149"/>
      <c r="J118" s="149"/>
      <c r="K118" s="150"/>
    </row>
    <row r="119" spans="2:11" ht="17.399999999999999" x14ac:dyDescent="0.3">
      <c r="B119" s="160" t="s">
        <v>62</v>
      </c>
      <c r="C119" s="161"/>
      <c r="D119" s="161"/>
      <c r="E119" s="161"/>
      <c r="F119" s="161"/>
      <c r="G119" s="161"/>
      <c r="H119" s="161"/>
      <c r="I119" s="161"/>
      <c r="J119" s="161"/>
      <c r="K119" s="162"/>
    </row>
    <row r="120" spans="2:11" ht="17.399999999999999" x14ac:dyDescent="0.3">
      <c r="B120" s="38" t="s">
        <v>63</v>
      </c>
      <c r="C120" s="140" t="s">
        <v>88</v>
      </c>
      <c r="D120" s="140"/>
      <c r="E120" s="140"/>
      <c r="F120" s="140"/>
      <c r="G120" s="140"/>
      <c r="H120" s="140"/>
      <c r="I120" s="140"/>
      <c r="J120" s="140"/>
      <c r="K120" s="141"/>
    </row>
    <row r="121" spans="2:11" ht="153" customHeight="1" x14ac:dyDescent="0.3">
      <c r="B121" s="40" t="s">
        <v>64</v>
      </c>
      <c r="C121" s="112" t="s">
        <v>92</v>
      </c>
      <c r="D121" s="112"/>
      <c r="E121" s="112"/>
      <c r="F121" s="112"/>
      <c r="G121" s="112"/>
      <c r="H121" s="112"/>
      <c r="I121" s="112"/>
      <c r="J121" s="112"/>
      <c r="K121" s="113"/>
    </row>
    <row r="122" spans="2:11" ht="51" customHeight="1" x14ac:dyDescent="0.3">
      <c r="B122" s="40" t="s">
        <v>65</v>
      </c>
      <c r="C122" s="136" t="s">
        <v>112</v>
      </c>
      <c r="D122" s="136"/>
      <c r="E122" s="136"/>
      <c r="F122" s="136"/>
      <c r="G122" s="136"/>
      <c r="H122" s="136"/>
      <c r="I122" s="136"/>
      <c r="J122" s="136"/>
      <c r="K122" s="137"/>
    </row>
    <row r="123" spans="2:11" ht="53.25" customHeight="1" x14ac:dyDescent="0.3">
      <c r="B123" s="41" t="s">
        <v>66</v>
      </c>
      <c r="C123" s="138" t="s">
        <v>113</v>
      </c>
      <c r="D123" s="138"/>
      <c r="E123" s="138"/>
      <c r="F123" s="138"/>
      <c r="G123" s="138"/>
      <c r="H123" s="138"/>
      <c r="I123" s="138"/>
      <c r="J123" s="138"/>
      <c r="K123" s="139"/>
    </row>
    <row r="124" spans="2:11" ht="17.399999999999999" x14ac:dyDescent="0.3">
      <c r="B124" s="38" t="s">
        <v>63</v>
      </c>
      <c r="C124" s="140" t="s">
        <v>90</v>
      </c>
      <c r="D124" s="140"/>
      <c r="E124" s="140"/>
      <c r="F124" s="140"/>
      <c r="G124" s="140"/>
      <c r="H124" s="140"/>
      <c r="I124" s="140"/>
      <c r="J124" s="140"/>
      <c r="K124" s="141"/>
    </row>
    <row r="125" spans="2:11" ht="83.25" customHeight="1" x14ac:dyDescent="0.3">
      <c r="B125" s="40" t="s">
        <v>64</v>
      </c>
      <c r="C125" s="112" t="s">
        <v>93</v>
      </c>
      <c r="D125" s="112"/>
      <c r="E125" s="112"/>
      <c r="F125" s="112"/>
      <c r="G125" s="112"/>
      <c r="H125" s="112"/>
      <c r="I125" s="112"/>
      <c r="J125" s="112"/>
      <c r="K125" s="113"/>
    </row>
    <row r="126" spans="2:11" ht="57" customHeight="1" x14ac:dyDescent="0.3">
      <c r="B126" s="40" t="s">
        <v>65</v>
      </c>
      <c r="C126" s="198" t="s">
        <v>114</v>
      </c>
      <c r="D126" s="198"/>
      <c r="E126" s="198"/>
      <c r="F126" s="198"/>
      <c r="G126" s="198"/>
      <c r="H126" s="198"/>
      <c r="I126" s="198"/>
      <c r="J126" s="198"/>
      <c r="K126" s="113"/>
    </row>
    <row r="127" spans="2:11" ht="59.25" customHeight="1" x14ac:dyDescent="0.3">
      <c r="B127" s="41" t="s">
        <v>66</v>
      </c>
      <c r="C127" s="114" t="s">
        <v>115</v>
      </c>
      <c r="D127" s="114"/>
      <c r="E127" s="114"/>
      <c r="F127" s="114"/>
      <c r="G127" s="114"/>
      <c r="H127" s="114"/>
      <c r="I127" s="114"/>
      <c r="J127" s="114"/>
      <c r="K127" s="115"/>
    </row>
    <row r="128" spans="2:11" ht="17.399999999999999" x14ac:dyDescent="0.3">
      <c r="B128" s="148" t="s">
        <v>75</v>
      </c>
      <c r="C128" s="149"/>
      <c r="D128" s="149"/>
      <c r="E128" s="149"/>
      <c r="F128" s="149"/>
      <c r="G128" s="149"/>
      <c r="H128" s="149"/>
      <c r="I128" s="149"/>
      <c r="J128" s="149"/>
      <c r="K128" s="150"/>
    </row>
    <row r="129" spans="2:11" ht="17.399999999999999" x14ac:dyDescent="0.3">
      <c r="B129" s="151" t="s">
        <v>76</v>
      </c>
      <c r="C129" s="152"/>
      <c r="D129" s="152"/>
      <c r="E129" s="152"/>
      <c r="F129" s="152"/>
      <c r="G129" s="152"/>
      <c r="H129" s="152"/>
      <c r="I129" s="152"/>
      <c r="J129" s="152"/>
      <c r="K129" s="153"/>
    </row>
    <row r="130" spans="2:11" ht="54" customHeight="1" x14ac:dyDescent="0.3">
      <c r="B130" s="154" t="s">
        <v>94</v>
      </c>
      <c r="C130" s="114"/>
      <c r="D130" s="114"/>
      <c r="E130" s="114"/>
      <c r="F130" s="114"/>
      <c r="G130" s="114"/>
      <c r="H130" s="114"/>
      <c r="I130" s="114"/>
      <c r="J130" s="114"/>
      <c r="K130" s="115"/>
    </row>
    <row r="131" spans="2:11" ht="17.399999999999999" x14ac:dyDescent="0.3"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2:11" ht="17.399999999999999" x14ac:dyDescent="0.3">
      <c r="B132" s="155" t="s">
        <v>78</v>
      </c>
      <c r="C132" s="155"/>
      <c r="D132" s="155"/>
      <c r="E132" s="155"/>
      <c r="F132" s="155"/>
      <c r="G132" s="155"/>
      <c r="H132" s="155"/>
      <c r="I132" s="155"/>
      <c r="J132" s="155"/>
      <c r="K132" s="155"/>
    </row>
    <row r="133" spans="2:11" ht="17.399999999999999" x14ac:dyDescent="0.35">
      <c r="B133" s="43"/>
      <c r="C133" s="43"/>
      <c r="D133" s="43"/>
      <c r="E133" s="43"/>
      <c r="F133" s="43"/>
      <c r="G133" s="43"/>
      <c r="H133" s="156"/>
      <c r="I133" s="156"/>
      <c r="J133" s="156"/>
      <c r="K133" s="156"/>
    </row>
    <row r="134" spans="2:11" ht="17.399999999999999" x14ac:dyDescent="0.35">
      <c r="B134" s="44" t="s">
        <v>79</v>
      </c>
      <c r="C134" s="76">
        <f>+B112</f>
        <v>498699730</v>
      </c>
      <c r="D134" s="43"/>
      <c r="E134" s="43"/>
      <c r="F134" s="43"/>
      <c r="G134" s="43"/>
      <c r="H134" s="145"/>
      <c r="I134" s="145"/>
      <c r="J134" s="145"/>
      <c r="K134" s="145"/>
    </row>
    <row r="135" spans="2:11" ht="17.399999999999999" x14ac:dyDescent="0.35">
      <c r="B135" s="44" t="s">
        <v>80</v>
      </c>
      <c r="C135" s="76">
        <f>+D112</f>
        <v>249349865</v>
      </c>
      <c r="D135" s="43"/>
      <c r="E135" s="43"/>
      <c r="F135" s="43"/>
      <c r="G135" s="43"/>
      <c r="H135" s="145"/>
      <c r="I135" s="145"/>
      <c r="J135" s="145"/>
      <c r="K135" s="145"/>
    </row>
    <row r="136" spans="2:11" ht="17.399999999999999" x14ac:dyDescent="0.35">
      <c r="B136" s="44" t="s">
        <v>81</v>
      </c>
      <c r="C136" s="76">
        <f>+G112</f>
        <v>264341312.25</v>
      </c>
      <c r="D136" s="146"/>
      <c r="E136" s="147"/>
      <c r="F136" s="147"/>
      <c r="G136" s="147"/>
      <c r="H136" s="147"/>
      <c r="I136" s="147"/>
      <c r="J136" s="147"/>
      <c r="K136" s="43"/>
    </row>
    <row r="137" spans="2:11" ht="17.399999999999999" x14ac:dyDescent="0.35">
      <c r="B137" s="43"/>
      <c r="C137" s="77"/>
      <c r="D137" s="78"/>
      <c r="E137" s="78"/>
      <c r="F137" s="78"/>
      <c r="G137" s="78"/>
      <c r="H137" s="79"/>
      <c r="I137" s="78"/>
      <c r="J137" s="78"/>
      <c r="K137" s="43"/>
    </row>
    <row r="138" spans="2:11" ht="17.399999999999999" x14ac:dyDescent="0.35">
      <c r="B138" s="43"/>
      <c r="C138" s="43"/>
      <c r="D138" s="78"/>
      <c r="E138" s="78"/>
      <c r="F138" s="78"/>
      <c r="G138" s="78"/>
      <c r="H138" s="78"/>
      <c r="I138" s="78"/>
      <c r="J138" s="78"/>
      <c r="K138" s="43"/>
    </row>
    <row r="139" spans="2:11" ht="17.399999999999999" x14ac:dyDescent="0.35">
      <c r="B139" s="43"/>
      <c r="C139" s="43"/>
      <c r="D139" s="78"/>
      <c r="E139" s="78"/>
      <c r="F139" s="78"/>
      <c r="G139" s="78"/>
      <c r="H139" s="78"/>
      <c r="I139" s="78"/>
      <c r="J139" s="78"/>
      <c r="K139" s="43"/>
    </row>
    <row r="140" spans="2:11" ht="17.399999999999999" x14ac:dyDescent="0.35">
      <c r="B140" s="43"/>
      <c r="C140" s="43"/>
      <c r="D140" s="78"/>
      <c r="E140" s="78"/>
      <c r="F140" s="78"/>
      <c r="G140" s="78"/>
      <c r="H140" s="78"/>
      <c r="I140" s="78"/>
      <c r="J140" s="78"/>
      <c r="K140" s="43"/>
    </row>
    <row r="141" spans="2:11" ht="17.399999999999999" x14ac:dyDescent="0.35">
      <c r="B141" s="43"/>
      <c r="C141" s="43"/>
      <c r="D141" s="78"/>
      <c r="E141" s="78"/>
      <c r="F141" s="78"/>
      <c r="G141" s="78"/>
      <c r="H141" s="78"/>
      <c r="I141" s="78"/>
      <c r="J141" s="78"/>
      <c r="K141" s="43"/>
    </row>
    <row r="142" spans="2:11" ht="17.399999999999999" x14ac:dyDescent="0.35">
      <c r="B142" s="43"/>
      <c r="C142" s="43"/>
      <c r="E142" s="43"/>
      <c r="F142" s="43"/>
      <c r="H142" s="78"/>
      <c r="I142" s="78"/>
      <c r="J142" s="78"/>
      <c r="K142" s="43"/>
    </row>
    <row r="143" spans="2:11" ht="17.399999999999999" x14ac:dyDescent="0.35">
      <c r="B143" s="43"/>
      <c r="D143" s="197" t="s">
        <v>95</v>
      </c>
      <c r="E143" s="197"/>
      <c r="F143" s="197"/>
      <c r="G143" s="197"/>
    </row>
    <row r="144" spans="2:11" ht="17.399999999999999" x14ac:dyDescent="0.35">
      <c r="B144"/>
      <c r="C144" s="43"/>
      <c r="D144" s="199" t="s">
        <v>96</v>
      </c>
      <c r="E144" s="199"/>
      <c r="F144" s="199"/>
      <c r="G144" s="199"/>
      <c r="I144" s="80"/>
      <c r="J144" s="80"/>
      <c r="K144" s="80"/>
    </row>
    <row r="145" spans="2:11" ht="17.399999999999999" x14ac:dyDescent="0.35">
      <c r="B145"/>
      <c r="C145" s="43"/>
      <c r="D145" s="199" t="s">
        <v>97</v>
      </c>
      <c r="E145" s="199"/>
      <c r="F145" s="199"/>
      <c r="G145" s="199"/>
      <c r="I145" s="80"/>
      <c r="J145" s="80"/>
      <c r="K145" s="80"/>
    </row>
    <row r="146" spans="2:11" ht="17.399999999999999" x14ac:dyDescent="0.35">
      <c r="B146"/>
      <c r="C146" s="43"/>
      <c r="D146" s="199" t="s">
        <v>98</v>
      </c>
      <c r="E146" s="199"/>
      <c r="F146" s="199"/>
      <c r="G146" s="199"/>
      <c r="I146" s="80"/>
      <c r="J146" s="80"/>
      <c r="K146" s="80"/>
    </row>
    <row r="147" spans="2:11" ht="17.399999999999999" x14ac:dyDescent="0.35">
      <c r="B147"/>
      <c r="C147" s="43"/>
      <c r="D147" s="43"/>
      <c r="E147" s="43"/>
      <c r="F147" s="43"/>
      <c r="G147" s="43"/>
      <c r="H147" s="81"/>
      <c r="I147" s="81"/>
      <c r="J147" s="81"/>
      <c r="K147" s="81"/>
    </row>
    <row r="148" spans="2:11" ht="17.399999999999999" x14ac:dyDescent="0.35">
      <c r="B148"/>
      <c r="C148" s="43"/>
      <c r="D148" s="82"/>
      <c r="F148" s="80"/>
      <c r="G148" s="43"/>
      <c r="H148" s="81"/>
      <c r="I148" s="81"/>
      <c r="J148" s="81"/>
      <c r="K148" s="81"/>
    </row>
    <row r="149" spans="2:11" ht="17.399999999999999" x14ac:dyDescent="0.35">
      <c r="B149"/>
      <c r="C149" s="43"/>
      <c r="D149" s="80"/>
      <c r="F149" s="80"/>
      <c r="G149" s="43"/>
      <c r="H149" s="200" t="s">
        <v>99</v>
      </c>
      <c r="I149" s="200"/>
      <c r="J149"/>
      <c r="K149"/>
    </row>
    <row r="150" spans="2:11" ht="17.399999999999999" x14ac:dyDescent="0.35">
      <c r="B150" s="43"/>
      <c r="C150" s="43"/>
      <c r="D150" s="80"/>
      <c r="E150" s="43"/>
      <c r="F150" s="43"/>
      <c r="G150" s="43"/>
      <c r="H150" s="199" t="s">
        <v>100</v>
      </c>
      <c r="I150" s="199"/>
      <c r="J150"/>
      <c r="K150"/>
    </row>
    <row r="151" spans="2:11" ht="17.399999999999999" x14ac:dyDescent="0.35">
      <c r="B151" s="197" t="s">
        <v>101</v>
      </c>
      <c r="C151" s="197"/>
      <c r="D151" s="43"/>
      <c r="E151" s="43"/>
      <c r="F151" s="43"/>
      <c r="G151" s="43"/>
      <c r="H151" s="199" t="s">
        <v>102</v>
      </c>
      <c r="I151" s="199"/>
      <c r="J151" s="43"/>
      <c r="K151" s="43"/>
    </row>
    <row r="152" spans="2:11" ht="17.399999999999999" x14ac:dyDescent="0.35">
      <c r="B152" s="199" t="s">
        <v>103</v>
      </c>
      <c r="C152" s="199"/>
      <c r="D152" s="43"/>
      <c r="E152" s="43"/>
      <c r="F152" s="43"/>
      <c r="G152" s="43"/>
      <c r="H152" s="43"/>
      <c r="I152" s="43"/>
      <c r="J152" s="43"/>
      <c r="K152" s="43"/>
    </row>
    <row r="153" spans="2:11" ht="17.399999999999999" x14ac:dyDescent="0.35">
      <c r="B153" s="199" t="s">
        <v>104</v>
      </c>
      <c r="C153" s="199"/>
      <c r="D153" s="43"/>
      <c r="E153" s="83"/>
      <c r="F153" s="83"/>
      <c r="G153" s="83"/>
      <c r="H153" s="83"/>
      <c r="I153" s="43"/>
      <c r="J153" s="43"/>
      <c r="K153" s="43"/>
    </row>
    <row r="154" spans="2:11" ht="17.399999999999999" x14ac:dyDescent="0.35">
      <c r="B154" s="43"/>
      <c r="C154" s="43"/>
      <c r="D154" s="84"/>
      <c r="E154" s="84"/>
      <c r="F154" s="84"/>
      <c r="G154" s="80"/>
      <c r="H154" s="80"/>
      <c r="I154" s="43"/>
      <c r="J154" s="43"/>
      <c r="K154" s="43"/>
    </row>
    <row r="155" spans="2:11" ht="17.399999999999999" x14ac:dyDescent="0.35">
      <c r="B155" s="43"/>
      <c r="C155" s="43"/>
      <c r="D155" s="81"/>
      <c r="E155" s="81"/>
      <c r="F155" s="81"/>
      <c r="G155" s="80"/>
      <c r="H155" s="80"/>
      <c r="I155" s="43"/>
      <c r="J155" s="43"/>
      <c r="K155" s="43"/>
    </row>
    <row r="156" spans="2:11" ht="17.399999999999999" x14ac:dyDescent="0.35">
      <c r="B156" s="43"/>
      <c r="C156" s="84"/>
      <c r="D156" s="81"/>
      <c r="E156" s="81"/>
      <c r="F156" s="81"/>
      <c r="G156" s="80"/>
      <c r="H156" s="80"/>
      <c r="I156" s="43"/>
      <c r="J156" s="43"/>
      <c r="K156" s="43"/>
    </row>
    <row r="157" spans="2:11" ht="17.399999999999999" x14ac:dyDescent="0.35">
      <c r="B157" s="43"/>
      <c r="C157" s="81"/>
      <c r="J157" s="43"/>
      <c r="K157" s="43"/>
    </row>
    <row r="158" spans="2:11" ht="17.399999999999999" x14ac:dyDescent="0.35">
      <c r="B158" s="43"/>
      <c r="C158" s="81"/>
    </row>
    <row r="159" spans="2:11" ht="17.399999999999999" x14ac:dyDescent="0.35">
      <c r="B159" s="43"/>
    </row>
  </sheetData>
  <sheetProtection selectLockedCells="1" selectUnlockedCells="1"/>
  <mergeCells count="153">
    <mergeCell ref="B152:C152"/>
    <mergeCell ref="B153:C153"/>
    <mergeCell ref="D144:G144"/>
    <mergeCell ref="D145:G145"/>
    <mergeCell ref="D146:G146"/>
    <mergeCell ref="H149:I149"/>
    <mergeCell ref="H150:I150"/>
    <mergeCell ref="B151:C151"/>
    <mergeCell ref="H151:I151"/>
    <mergeCell ref="B132:K132"/>
    <mergeCell ref="H133:K133"/>
    <mergeCell ref="H134:K134"/>
    <mergeCell ref="H135:K135"/>
    <mergeCell ref="D136:J136"/>
    <mergeCell ref="D143:G143"/>
    <mergeCell ref="C125:K125"/>
    <mergeCell ref="C126:K126"/>
    <mergeCell ref="C127:K127"/>
    <mergeCell ref="B128:K128"/>
    <mergeCell ref="B129:K129"/>
    <mergeCell ref="B130:K130"/>
    <mergeCell ref="B119:K119"/>
    <mergeCell ref="C120:K120"/>
    <mergeCell ref="C121:K121"/>
    <mergeCell ref="C122:K122"/>
    <mergeCell ref="C123:K123"/>
    <mergeCell ref="C124:K124"/>
    <mergeCell ref="B113:K113"/>
    <mergeCell ref="D114:E114"/>
    <mergeCell ref="F114:G114"/>
    <mergeCell ref="H114:I114"/>
    <mergeCell ref="J114:K114"/>
    <mergeCell ref="B118:K118"/>
    <mergeCell ref="B110:K110"/>
    <mergeCell ref="B111:C111"/>
    <mergeCell ref="D111:F111"/>
    <mergeCell ref="G111:I111"/>
    <mergeCell ref="J111:K111"/>
    <mergeCell ref="B112:C112"/>
    <mergeCell ref="D112:F112"/>
    <mergeCell ref="G112:I112"/>
    <mergeCell ref="J112:K112"/>
    <mergeCell ref="B104:K104"/>
    <mergeCell ref="C105:K105"/>
    <mergeCell ref="C106:K106"/>
    <mergeCell ref="C107:K107"/>
    <mergeCell ref="C108:K108"/>
    <mergeCell ref="B109:K109"/>
    <mergeCell ref="C98:K98"/>
    <mergeCell ref="C99:K99"/>
    <mergeCell ref="B100:K100"/>
    <mergeCell ref="D101:K101"/>
    <mergeCell ref="D102:K102"/>
    <mergeCell ref="D103:K103"/>
    <mergeCell ref="B92:K92"/>
    <mergeCell ref="B93:K93"/>
    <mergeCell ref="B94:K94"/>
    <mergeCell ref="C95:K95"/>
    <mergeCell ref="C96:K96"/>
    <mergeCell ref="C97:K97"/>
    <mergeCell ref="C88:K88"/>
    <mergeCell ref="C89:D89"/>
    <mergeCell ref="E89:I89"/>
    <mergeCell ref="C90:D90"/>
    <mergeCell ref="E90:I90"/>
    <mergeCell ref="B91:K91"/>
    <mergeCell ref="C82:D82"/>
    <mergeCell ref="H82:K82"/>
    <mergeCell ref="C83:D83"/>
    <mergeCell ref="H83:K83"/>
    <mergeCell ref="C84:D84"/>
    <mergeCell ref="E84:K84"/>
    <mergeCell ref="C75:K75"/>
    <mergeCell ref="B76:K76"/>
    <mergeCell ref="B77:K77"/>
    <mergeCell ref="B78:K78"/>
    <mergeCell ref="B80:K80"/>
    <mergeCell ref="H81:K81"/>
    <mergeCell ref="C69:K69"/>
    <mergeCell ref="C70:K70"/>
    <mergeCell ref="C71:K71"/>
    <mergeCell ref="C72:K72"/>
    <mergeCell ref="C73:K73"/>
    <mergeCell ref="C74:K74"/>
    <mergeCell ref="C63:K63"/>
    <mergeCell ref="C64:K64"/>
    <mergeCell ref="C65:K65"/>
    <mergeCell ref="C66:K66"/>
    <mergeCell ref="C67:K67"/>
    <mergeCell ref="C68:K68"/>
    <mergeCell ref="C57:K57"/>
    <mergeCell ref="C58:K58"/>
    <mergeCell ref="C59:K59"/>
    <mergeCell ref="C60:K60"/>
    <mergeCell ref="C61:K61"/>
    <mergeCell ref="C62:K62"/>
    <mergeCell ref="C51:K51"/>
    <mergeCell ref="C52:K52"/>
    <mergeCell ref="C53:K53"/>
    <mergeCell ref="C54:K54"/>
    <mergeCell ref="C55:K55"/>
    <mergeCell ref="C56:K56"/>
    <mergeCell ref="C45:K45"/>
    <mergeCell ref="C46:K46"/>
    <mergeCell ref="C47:K47"/>
    <mergeCell ref="C48:K48"/>
    <mergeCell ref="C49:K49"/>
    <mergeCell ref="C50:K50"/>
    <mergeCell ref="B39:K39"/>
    <mergeCell ref="C40:K40"/>
    <mergeCell ref="C41:K41"/>
    <mergeCell ref="C42:K42"/>
    <mergeCell ref="C43:K43"/>
    <mergeCell ref="C44:K44"/>
    <mergeCell ref="B26:K26"/>
    <mergeCell ref="D27:E27"/>
    <mergeCell ref="F27:G27"/>
    <mergeCell ref="H27:I27"/>
    <mergeCell ref="J27:K27"/>
    <mergeCell ref="B38:K38"/>
    <mergeCell ref="B23:K23"/>
    <mergeCell ref="B24:C24"/>
    <mergeCell ref="D24:F24"/>
    <mergeCell ref="G24:I24"/>
    <mergeCell ref="J24:K24"/>
    <mergeCell ref="B25:C25"/>
    <mergeCell ref="D25:F25"/>
    <mergeCell ref="G25:I25"/>
    <mergeCell ref="J25:K25"/>
    <mergeCell ref="B17:K17"/>
    <mergeCell ref="C18:K18"/>
    <mergeCell ref="C19:K19"/>
    <mergeCell ref="C20:K20"/>
    <mergeCell ref="C21:K21"/>
    <mergeCell ref="B22:K22"/>
    <mergeCell ref="C11:K11"/>
    <mergeCell ref="C12:K12"/>
    <mergeCell ref="B13:K13"/>
    <mergeCell ref="D14:K14"/>
    <mergeCell ref="D15:K15"/>
    <mergeCell ref="D16:K16"/>
    <mergeCell ref="B5:K5"/>
    <mergeCell ref="B6:K6"/>
    <mergeCell ref="B7:K7"/>
    <mergeCell ref="C8:K8"/>
    <mergeCell ref="C9:K9"/>
    <mergeCell ref="C10:K10"/>
    <mergeCell ref="C1:K1"/>
    <mergeCell ref="C2:D2"/>
    <mergeCell ref="E2:I2"/>
    <mergeCell ref="C3:D3"/>
    <mergeCell ref="E3:I3"/>
    <mergeCell ref="B4:K4"/>
  </mergeCells>
  <dataValidations xWindow="973" yWindow="673" count="16">
    <dataValidation allowBlank="1" sqref="B8 B95"/>
    <dataValidation allowBlank="1" showInputMessage="1" prompt="Nombre del capítulo" sqref="C8:K10 C95:K97"/>
    <dataValidation allowBlank="1" showInputMessage="1" showErrorMessage="1" prompt="¿A quién va dirigido el programa?, ¿qué característica tiene esta población que requiere ser beneficiada?" sqref="C20:K20 C107:K107"/>
    <dataValidation allowBlank="1" showInputMessage="1" showErrorMessage="1" prompt="Nombre del producto" sqref="C120:K120 C124:K124 C44:K44 C40:K40 C48:K48 C52:K52 C56:K56 C60:K60 C64:K64 C68:K68 C72:K72"/>
    <dataValidation allowBlank="1" showInputMessage="1" showErrorMessage="1" prompt="¿En qué consiste el producto? su objetivo" sqref="C73:K73 C121:K121 C65:K65 C69:K69 C41:K41 C45:K45 C49:K49 C53:K53 C57:K57 C61:K61 C125:K125"/>
    <dataValidation allowBlank="1" showInputMessage="1" showErrorMessage="1" prompt="1. Describir lo plasmado en el presupuesto_x000a_2. Describir lo alcanzado en términos financieros y de producción " sqref="C58:K58 C66:K66 C62:K62 C70:K70 C122:K122 C42:K42 C74:K74 C46:K46 C50:K50 C54:K54 C126:K126"/>
    <dataValidation allowBlank="1" showInputMessage="1" showErrorMessage="1" prompt="De existir desvío, explicar razones." sqref="C59:K59 C67:K67 C71:K71 C75:K75 C55:K55 C43:K43 C123:K123 C63:K63 C47:K47 C51:K51 C127:K127"/>
    <dataValidation allowBlank="1" showInputMessage="1" showErrorMessage="1" prompt="Oportunidades de mejora identificadas" sqref="B78:K79 B130:K131"/>
    <dataValidation allowBlank="1" showInputMessage="1" showErrorMessage="1" prompt="Presupuesto del programa" sqref="B25:D25 G25 B112:D112 G112"/>
    <dataValidation allowBlank="1" showInputMessage="1" showErrorMessage="1" prompt="¿En qué consiste el programa?" sqref="C19:K19 C106:K106"/>
    <dataValidation allowBlank="1" showInputMessage="1" showErrorMessage="1" prompt="Nombre de cada producto" sqref="B28:B37 B115:B117"/>
    <dataValidation allowBlank="1" showInputMessage="1" showErrorMessage="1" prompt="Nombre del indicador" sqref="C28:C37 C115:C117"/>
    <dataValidation allowBlank="1" showInputMessage="1" showErrorMessage="1" prompt="Meta anual del indicador" sqref="D28:D37 F28:F37 E29:E37 D115:D117 F115:F117"/>
    <dataValidation allowBlank="1" showInputMessage="1" showErrorMessage="1" prompt="Monto presupuestado para el producto" sqref="G28:G37 C82:C83 C134:C135 E28 G115:G117 E115:E117"/>
    <dataValidation allowBlank="1" showInputMessage="1" showErrorMessage="1" prompt="Meta alcanzada en el trimestre" sqref="H28:H37 H115:H117"/>
    <dataValidation allowBlank="1" showInputMessage="1" showErrorMessage="1" prompt="Monto ejecutado en el trimestre" sqref="I28:I37 I115:I117"/>
  </dataValidations>
  <pageMargins left="0.35" right="0.22" top="0.49" bottom="0.74" header="0.3" footer="0.77"/>
  <pageSetup scale="50" fitToHeight="0" orientation="portrait" r:id="rId1"/>
  <headerFooter>
    <oddFooter>Página &amp;P</oddFooter>
  </headerFooter>
  <rowBreaks count="4" manualBreakCount="4">
    <brk id="37" min="1" max="10" man="1"/>
    <brk id="59" min="1" max="10" man="1"/>
    <brk id="85" min="1" max="10" man="1"/>
    <brk id="123" min="1" max="10" man="1"/>
  </rowBreak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Primer Semestre 2025</vt:lpstr>
      <vt:lpstr>'Primer Semestre 2025'!Área_de_impresión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MARIA RODRIGUEZ LA H</dc:creator>
  <cp:lastModifiedBy>SAMARY A. MARTINEZ</cp:lastModifiedBy>
  <cp:lastPrinted>2025-04-10T16:03:46Z</cp:lastPrinted>
  <dcterms:created xsi:type="dcterms:W3CDTF">2025-01-27T16:18:37Z</dcterms:created>
  <dcterms:modified xsi:type="dcterms:W3CDTF">2025-07-10T05:08:16Z</dcterms:modified>
</cp:coreProperties>
</file>