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BET\Joannita\DIGEIG INFORME FISICO FINANCIERO\2024\"/>
    </mc:Choice>
  </mc:AlternateContent>
  <bookViews>
    <workbookView xWindow="0" yWindow="0" windowWidth="20490" windowHeight="7905"/>
  </bookViews>
  <sheets>
    <sheet name="T2" sheetId="5" r:id="rId1"/>
  </sheets>
  <externalReferences>
    <externalReference r:id="rId2"/>
  </externalReferences>
  <definedNames>
    <definedName name="_xlnm.Print_Area" localSheetId="0">'T2'!$B$1:$K$158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7" i="5" l="1"/>
  <c r="J117" i="5"/>
  <c r="K116" i="5"/>
  <c r="J116" i="5"/>
  <c r="G112" i="5"/>
  <c r="J112" i="5" s="1"/>
  <c r="D112" i="5"/>
  <c r="C135" i="5" s="1"/>
  <c r="B112" i="5"/>
  <c r="C134" i="5" s="1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G25" i="5"/>
  <c r="C84" i="5" s="1"/>
  <c r="D25" i="5"/>
  <c r="C83" i="5" s="1"/>
  <c r="B25" i="5"/>
  <c r="C82" i="5" s="1"/>
  <c r="D16" i="5"/>
  <c r="D15" i="5"/>
  <c r="J25" i="5" l="1"/>
  <c r="C136" i="5"/>
</calcChain>
</file>

<file path=xl/comments1.xml><?xml version="1.0" encoding="utf-8"?>
<comments xmlns="http://schemas.openxmlformats.org/spreadsheetml/2006/main">
  <authors>
    <author>SAMARY AMPARO MARTINEZ V</author>
  </authors>
  <commentList>
    <comment ref="C43" authorId="0" shapeId="0">
      <text>
        <r>
          <rPr>
            <b/>
            <sz val="9"/>
            <color indexed="81"/>
            <rFont val="Tahoma"/>
            <family val="2"/>
          </rPr>
          <t>SAMARY AMPARO MARTINEZ V: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Aque corresponde la diferencia de gastos entre el programado y el ejecutado</t>
        </r>
      </text>
    </comment>
  </commentList>
</comments>
</file>

<file path=xl/sharedStrings.xml><?xml version="1.0" encoding="utf-8"?>
<sst xmlns="http://schemas.openxmlformats.org/spreadsheetml/2006/main" count="252" uniqueCount="134">
  <si>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</si>
  <si>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</si>
  <si>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</si>
  <si>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</si>
  <si>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</si>
  <si>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</si>
  <si>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</si>
  <si>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</si>
  <si>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</si>
  <si>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</si>
  <si>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</si>
  <si>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</si>
  <si>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</si>
  <si>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</si>
  <si>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</si>
  <si>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</si>
  <si>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</si>
  <si>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</si>
  <si>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</si>
  <si>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</si>
  <si>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</si>
  <si>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</si>
  <si>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</si>
  <si>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</si>
  <si>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</si>
  <si>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</si>
  <si>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</si>
  <si>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</si>
  <si>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</si>
  <si>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</si>
  <si>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</si>
  <si>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</si>
  <si>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</si>
  <si>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</si>
  <si>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</si>
  <si>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</si>
  <si>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</si>
  <si>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</si>
  <si>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</si>
  <si>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</si>
  <si>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</si>
  <si>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</si>
  <si>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</si>
  <si>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</si>
  <si>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Ejecución Trimestral</t>
  </si>
  <si>
    <t>Informe de Evaluación Trimestral de las Metas Físicas-Financieras</t>
  </si>
  <si>
    <t>3.3.3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</si>
  <si>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</si>
  <si>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11-Docencia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</si>
  <si>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</si>
  <si>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t>Estudiantes matriculados</t>
  </si>
  <si>
    <t xml:space="preserve"> Presupuesto Anual 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</si>
  <si>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</si>
  <si>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</si>
  <si>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</si>
  <si>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</si>
  <si>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</si>
  <si>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</si>
  <si>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</si>
  <si>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</si>
  <si>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</si>
  <si>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</si>
  <si>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Consiste en formar recursos humanos en las áreas de las ciencias económicas y sociales conforme a las necesidades que requiere el desarrollo del país como son: Licenciatura en Economía, Licenciatura en Administración de Empresas, Licenciatura en Administración de Empresas Turísticas y Hoteleras, Licenciatura en Administración Pública, Lic. en Contabilidad, Lic. en Estadísticas, mención Informática, Lic. en Estadísticas, Mención Socioeconómica, Lic. en Mercadotecnia, Lic. en Sociología y Lic. en Trabajo Social.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</si>
  <si>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</si>
  <si>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</si>
  <si>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</si>
  <si>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</si>
  <si>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</si>
  <si>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</si>
  <si>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</si>
  <si>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t xml:space="preserve">Presupuesto aprobado:  </t>
  </si>
  <si>
    <t xml:space="preserve">Presupuesto modificado: </t>
  </si>
  <si>
    <t>Total devengado: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</si>
  <si>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</si>
  <si>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</si>
  <si>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t xml:space="preserve"> Todos los estudiantes  de la UASD que reúnan los requisitos establecidos en los reglamentos, de los recursos socio-económicos limitadas, que cumplen con un rendimiento académico.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</si>
  <si>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</si>
  <si>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</si>
  <si>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</si>
  <si>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</si>
  <si>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t xml:space="preserve"> Programación Trimestral</t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</si>
  <si>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</si>
  <si>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</si>
  <si>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Consolidar un sistema de educación superior de calidad, que responda a las necesidades del desarrollo de la Nación</t>
  </si>
  <si>
    <t>LIC. SAMARY MARTINEZ</t>
  </si>
  <si>
    <t xml:space="preserve">Encargada División de Formulación </t>
  </si>
  <si>
    <t>Y Evaluación de Presupuesto</t>
  </si>
  <si>
    <t>Planificación Económica</t>
  </si>
  <si>
    <t>NOEL DE LA ROSA, M.A.</t>
  </si>
  <si>
    <t xml:space="preserve">Director General de Planificación </t>
  </si>
  <si>
    <t>Y Desarrollo Institucional</t>
  </si>
  <si>
    <t>(DIGEPLANDI)</t>
  </si>
  <si>
    <t>I -Información Institucional</t>
  </si>
  <si>
    <t>Competitividad e innovación en un ambiente favorable a la cooperación y la responsabilidad social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</si>
  <si>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</si>
  <si>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</si>
  <si>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r>
      <t>Beneficiarios:</t>
    </r>
    <r>
      <rPr>
        <sz val="13"/>
        <color rgb="FF000000"/>
        <rFont val="Century Gothic"/>
        <family val="2"/>
      </rPr>
      <t xml:space="preserve"> </t>
    </r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</si>
  <si>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</si>
  <si>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</si>
  <si>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 xml:space="preserve">Sub-Director Departamento de </t>
  </si>
  <si>
    <t>5128-UNIVERSIDAD AUTÓNOMA DE SANTO DOMINGO</t>
  </si>
  <si>
    <t>01-UNIVERSIDAD AUTÓNOMA DE SANTO DOMINGO</t>
  </si>
  <si>
    <t>0001-UNIVERSIDAD AUTÓNOMA DE SANTO DOMINGO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</si>
  <si>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</si>
  <si>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Desarrollo Productivo</t>
  </si>
  <si>
    <t>Aumentar la cantidad de estudiantes formados en las áreas Artísticas, Humanísticas, de las Ciencias e Ingeniería y Arquitectura, a través de la matriculación y reinscripción de 334,250.00 en el año 2022 a 335,956.00 en el año 2024.</t>
  </si>
  <si>
    <t>Aumentar los servicios que habilitan a los estudiantes para recibir y asimilar los procesos formativos de nivel superior y carreras específicas, de 2,388,137.00 servicios que se habían paralizado por la pandemia COVID-19, en el año 2022 a  2,588,556.00 para el año 2024.</t>
  </si>
  <si>
    <t>JOSE ELIGIO PERALTA, M.A.</t>
  </si>
  <si>
    <t>Presupuesto Ejecutado</t>
  </si>
  <si>
    <t>Ejecución Presupuestaria Segundo Trimestre 2024</t>
  </si>
  <si>
    <t>V-10</t>
  </si>
  <si>
    <t>La Desviación presentada de un 2% por debajo de lo programado en la ejecución física no es considerable. Mientras que la desviación de un 2% por debajo de lo programado en la ejecución financiera es debido a transferencias de fondos a otra actividad y/o producto.</t>
  </si>
  <si>
    <r>
      <t>La Desviación presentada de un 1% por encima de lo programado en la ejecución física  no es considerable .</t>
    </r>
    <r>
      <rPr>
        <i/>
        <sz val="13"/>
        <rFont val="Calibri"/>
        <family val="2"/>
        <scheme val="minor"/>
      </rPr>
      <t xml:space="preserve"> Mientras que la desviación de un 17% por encima de lo programado en la ejecución financiera se debe al pago del sueldo 14 aplicado en Enero 2024.</t>
    </r>
  </si>
  <si>
    <t>La Desviación presentada de un 2% por debajo de lo programado en la ejecución física no es considerable; Mientras que la desviación de un 17% por encima de lo programado en la ejecución financiera se debe al pago del sueldo 14 aplicado en Enero 2024.</t>
  </si>
  <si>
    <r>
      <t xml:space="preserve">La Desviación presentada de un 3% por debajo de lo programado en la ejecución física no es considerable. </t>
    </r>
    <r>
      <rPr>
        <i/>
        <sz val="13"/>
        <rFont val="Calibri"/>
        <family val="2"/>
        <scheme val="minor"/>
      </rPr>
      <t>Mientras que la desviación de un 15% por encima de lo programado en la ejecución financiera se debe al pago del sueldo 14 aplicado en Enero 2024.</t>
    </r>
  </si>
  <si>
    <t>La Desviación presentada de un 3% por debajo de lo programado en la ejecución física no es considerable. En tanto que la desviación de un 17% por debajo de lo programado en la ejecución financiera es debido a transferencias de fondos a otra actividad y/o producto.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</si>
  <si>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</si>
  <si>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 Desviación presentada de un 13% por debajo de lo programado es considerable en la ejecución física se debe a estudiantes que hacen intercambios culturales, cambio de carrera y otros que se han ido graduando. Mientras que la desviación de un  2% por debajo de lo programado en la ejecución financiera es debido a transferencias de fondos a otra actividad y/o producto.</t>
  </si>
  <si>
    <t>La Desviación presentada de un 4% por debajo de lo programado en la ejecución física no es considerable. Mientras que la desviación de un 21% por encima de lo programado en la ejecución financiera se debe al pago de sueldo 14 aplicado en Enero 2024.</t>
  </si>
  <si>
    <t>Con relación a la ejecución física en la formación de profesionales en ciencias económicas y sociales, se logró formar el 96%  de la meta física programada para el trimestre abril-junio 2024, donde se esperaba atender 11,905 estudiantes con un monto presupuestado de  RD$204,626,323. Se logró atender a 11,475 en los siguientes ámbitos 11,055 en el grado, 315 Titulados de grado y 105 Titulados de Postgrado;  con un monto de ejecución financiera de RD$247,560,153 representando un 121%.</t>
  </si>
  <si>
    <t>Con relación a la ejecución física en la formación de profesionales en ciencias, se logró formar el 98%  de la meta física programada para el trimestre abril-junio 2024, donde se esperaba atender 3,590 estudiantes con un monto presupuestado de RD$391,721,398. Se logró atender a 3,503 en los siguientes ámbitos 3,407 en el grado, 36 Titulados de grado y 60 Titulados de Postgrado;  con un monto de ejecución financiera de RD$383,753,949 representando un 98%.</t>
  </si>
  <si>
    <t>Con relación a la ejecución física en la formación de profesionales en ciencias jurídicas y políticas, se logró formar el 103%  de la meta física programada para el trimestre abril-junio 2024, donde se esperaba atender 4,411 estudiantes con un monto presupuestado de RD$116,107,331. Se logró atender a 4,561 en los siguientes ámbitos  4,285 en el grado, 93 Titulados de grado y  183 Titulados de Postgrado;  con un monto de ejecución financiera de RD$123,821,766 representando un 107%.</t>
  </si>
  <si>
    <t>Con relación a la ejecución física en la formación de profesionales en ciencias agronómicas y veterinarias, se logró formar el 117%  de la meta física programada para el trimestre abril-junio 2024, donde se esperaba atender 1,283 estudiantes con un monto presupuestado de RD$ 41,460,859. Se logró atender a 1,500 en los siguientes ámbitos 1,483 en el grado, 17 Titulados de grado;  con un monto de ejecución financiera de RD$42,504,562 representando un 103%.</t>
  </si>
  <si>
    <t>Con relación a la ejecución física en la formación de profesionales en ciencias de la educación, se logró formar el 101%  de la meta física programada para el trimestre abril-junio 2024, donde se esperaba atender 21,809 estudiantes con un monto presupuestado de RD$ 177,735,642. Se logró atender a 21,962 en los siguientes ámbitos 19,716 en el grado, 1,752  Titulados de grado y 494 Titulados de Postgrado;  con un monto de ejecución financiera de RD$207,598,637 representando un 117%.</t>
  </si>
  <si>
    <t>Con relación a la ejecución física en la formación de profesionales en artes, se logró formar el 98%  de la meta física programada para el trimestre abril-junio 2024, donde se esperaba atender 2,754 estudiantes con un monto presupuestado de RD$65,575,802. Se logró atender a 2,690 en los siguientes ámbitos  2,677 en el grado, 11 Titulados de grado y 2 Titulados de Postgrado;  con un monto de ejecución financiera de RD$76,625,998 representando un 117%.</t>
  </si>
  <si>
    <t>Con relación a la ejecución física en la formación de profesionales en ciencias de la salud, se logró formar el 107%  de la meta física programada para el trimestre abril-junio 2024, donde se esperaba atender 14,485 estudiantes con un monto presupuestado de RD$285,454,830. Se logró atender a 15,465 en los siguientes ámbitos 14,949 en el grado,  360 Titulados de grado y 156 Titulados de Postgrado;  con un monto de ejecución financiera de RD$326,971,538 representando un 115%.</t>
  </si>
  <si>
    <t>Con relación a la ejecución física en la formación de profesionales en ingeniería y arquitectura, se logró formar el 97%  de la meta física programada para el trimestre abril-junio 2024, donde se esperaba atender 8,235 estudiantes con un monto presupuestado de RD$89,690,794. Se logró atender a 8,011 en los siguientes ámbitos 7,805 en el grado,  192 Titulados de grado y  2 Titulados de Postgrado;  con un monto de ejecución financiera de RD$103,432,090 representando un 115%.</t>
  </si>
  <si>
    <t>Con relación a la ejecución física en la formación de profesionales en humanidades, se logró formar el 97%  de la meta física programada para el trimestre abril-junio 2024, donde se esperaba atender 15,516 estudiantes con un monto presupuestado de RD$372,987,018. Se logró atender a 15,002 en los siguientes ámbitos 14,654  en el grado,  201 Titulados de grado y  147 Titulados de Postgrado;  con un monto de ejecución financiera de RD$311,242,309 representando un 83%.</t>
  </si>
  <si>
    <t>Con relación a la ejecución física, en los servicios ofertados se logro atender el 107% de la meta física programada para el trimestre abril-junio 2024, donde se esperaba ofertar 646,909 servicios con un monto presupuestado de RD$94,180,989. se ofertaron 692,652 servicios con un monto de ejecución financiera de RD$106,705,581 logrando un 113% de la programación financiera.</t>
  </si>
  <si>
    <r>
      <t>La Desviación presentada de un 3% por encima de lo programado en la ejecución física se debe a estudiantes que cambian de carrera, que no terminan a tiempo el programa para alcanzar la graduación y otros que se ausentan del semestre</t>
    </r>
    <r>
      <rPr>
        <i/>
        <sz val="13"/>
        <rFont val="Calibri"/>
        <family val="2"/>
        <scheme val="minor"/>
      </rPr>
      <t>; Mientras que la desviación de un 7% por encima de lo programado en la ejecución financiera se debe al pago del sueldo 14 aplicado en Enero 2024.</t>
    </r>
  </si>
  <si>
    <t>La Desviación presentada de un 17% por encima de lo programado en la ejecución física se debe a estudiantes que cambian de carrera, que no terminan a tiempo el programa para alcanzar la graduación y otros que se ausentan del semestre; Mientras que la desviación de un 3% por encima de lo programado en la ejecución financiera se debe al pago del sueldo 14 aplicado en Enero 2024.</t>
  </si>
  <si>
    <r>
      <t xml:space="preserve">La Desviación presentada de un 7% por encima de lo programado en la ejecución física se debe a estudiantes que cambian de carrera, que no terminan a tiempo el programa para alcanzar la graduación y otros que se ausentan del semestre. </t>
    </r>
    <r>
      <rPr>
        <i/>
        <sz val="13"/>
        <rFont val="Calibri"/>
        <family val="2"/>
        <scheme val="minor"/>
      </rPr>
      <t>Mientras que la desviación de un 15% por encima de lo programado en la ejecución financiera se debe al pago del sueldo 14 aplicado en Enero 2024.</t>
    </r>
  </si>
  <si>
    <t>La desviación presentada de un 7% por encima de lo programado es considerable en la ejecución física, ya que los servicios de salud aumentaron al igual que las raciones alimenticias por el Comedor Universitario debido a la modalidad presencial del semestre 2024-10.  La desviación presentada de un 13% por encima de lo programado en la ejecución financiera  se debe al pago del sueldo 14 aplicado en Enero 2024.</t>
  </si>
  <si>
    <t>Con relación a la ejecución de créditos, becas y exoneraciones otorgadas, se logró el 87% de la meta física programada para el trimestre abril-junio 2024. Se programó otorgar 230 ayudas económicas con una programación financiera de RD$10,430,464 y se otorgaron 201 ayudas económicas con una ejecución financiera de RD$10,218,400, el cual representa el 98% de lo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</si>
</sst>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sz val="13"/>
      <name val="Calibri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b/>
      <sz val="13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  <font>
      <b/>
      <sz val="14"/>
      <color theme="1"/>
      <name val="Calibri"/>
      <family val="2"/>
    </font>
    <font>
      <i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0.5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0"/>
      <name val="Tahoma"/>
      <family val="2"/>
    </font>
    <font>
      <i/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6A6A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7" fillId="0" borderId="14" xfId="0" applyFont="1" applyBorder="1" applyAlignment="1">
      <alignment vertical="center"/>
    </xf>
    <xf numFmtId="0" fontId="8" fillId="0" borderId="0" xfId="0" applyFont="1" applyProtection="1">
      <protection locked="0"/>
    </xf>
    <xf numFmtId="166" fontId="10" fillId="0" borderId="0" xfId="0" applyNumberFormat="1" applyFont="1" applyAlignment="1">
      <alignment horizontal="center" vertical="center" wrapText="1" readingOrder="1"/>
    </xf>
    <xf numFmtId="0" fontId="2" fillId="0" borderId="0" xfId="0" applyFont="1" applyAlignment="1">
      <alignment vertical="top"/>
    </xf>
    <xf numFmtId="0" fontId="15" fillId="0" borderId="0" xfId="0" applyFont="1" applyProtection="1">
      <protection locked="0"/>
    </xf>
    <xf numFmtId="0" fontId="16" fillId="0" borderId="0" xfId="0" applyFont="1"/>
    <xf numFmtId="0" fontId="0" fillId="0" borderId="0" xfId="0" applyAlignment="1">
      <alignment vertical="center"/>
    </xf>
    <xf numFmtId="0" fontId="4" fillId="0" borderId="24" xfId="0" applyFont="1" applyBorder="1" applyAlignment="1">
      <alignment vertical="center"/>
    </xf>
    <xf numFmtId="0" fontId="6" fillId="0" borderId="14" xfId="0" applyFont="1" applyBorder="1"/>
    <xf numFmtId="0" fontId="4" fillId="0" borderId="1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17" fillId="0" borderId="0" xfId="0" applyFont="1"/>
    <xf numFmtId="0" fontId="19" fillId="0" borderId="20" xfId="0" applyFont="1" applyBorder="1" applyAlignment="1">
      <alignment horizontal="left" vertical="center" wrapText="1" readingOrder="1"/>
    </xf>
    <xf numFmtId="3" fontId="19" fillId="0" borderId="20" xfId="1" applyNumberFormat="1" applyFont="1" applyFill="1" applyBorder="1" applyAlignment="1">
      <alignment horizontal="center" vertical="center" wrapText="1" readingOrder="1"/>
    </xf>
    <xf numFmtId="9" fontId="20" fillId="8" borderId="20" xfId="2" applyFont="1" applyFill="1" applyBorder="1" applyAlignment="1">
      <alignment horizontal="center" vertical="center" wrapText="1" readingOrder="1"/>
    </xf>
    <xf numFmtId="0" fontId="21" fillId="0" borderId="0" xfId="0" applyFont="1"/>
    <xf numFmtId="0" fontId="12" fillId="8" borderId="20" xfId="0" applyFont="1" applyFill="1" applyBorder="1" applyAlignment="1">
      <alignment horizontal="center" vertical="center" readingOrder="1"/>
    </xf>
    <xf numFmtId="0" fontId="12" fillId="8" borderId="20" xfId="0" applyFont="1" applyFill="1" applyBorder="1" applyAlignment="1">
      <alignment horizontal="center" vertical="center" wrapText="1" readingOrder="1"/>
    </xf>
    <xf numFmtId="0" fontId="22" fillId="0" borderId="24" xfId="0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21" xfId="0" applyFont="1" applyBorder="1" applyAlignment="1" applyProtection="1">
      <alignment vertical="center" wrapText="1"/>
      <protection locked="0"/>
    </xf>
    <xf numFmtId="0" fontId="27" fillId="0" borderId="17" xfId="0" applyFont="1" applyBorder="1" applyAlignment="1">
      <alignment vertical="top"/>
    </xf>
    <xf numFmtId="0" fontId="22" fillId="9" borderId="1" xfId="0" applyFont="1" applyFill="1" applyBorder="1" applyAlignment="1">
      <alignment vertical="top" wrapText="1"/>
    </xf>
    <xf numFmtId="0" fontId="22" fillId="9" borderId="5" xfId="0" applyFont="1" applyFill="1" applyBorder="1" applyAlignment="1">
      <alignment vertical="top" wrapText="1"/>
    </xf>
    <xf numFmtId="0" fontId="22" fillId="9" borderId="9" xfId="0" applyFont="1" applyFill="1" applyBorder="1" applyAlignment="1">
      <alignment vertical="top" wrapText="1"/>
    </xf>
    <xf numFmtId="0" fontId="22" fillId="0" borderId="24" xfId="0" applyFont="1" applyBorder="1" applyAlignment="1">
      <alignment vertical="center"/>
    </xf>
    <xf numFmtId="0" fontId="27" fillId="0" borderId="14" xfId="0" applyFont="1" applyBorder="1"/>
    <xf numFmtId="0" fontId="22" fillId="0" borderId="14" xfId="0" applyFont="1" applyBorder="1" applyAlignment="1">
      <alignment vertical="center"/>
    </xf>
    <xf numFmtId="0" fontId="22" fillId="0" borderId="14" xfId="0" applyFont="1" applyBorder="1" applyAlignment="1">
      <alignment vertical="center" wrapText="1"/>
    </xf>
    <xf numFmtId="0" fontId="31" fillId="8" borderId="20" xfId="0" applyFont="1" applyFill="1" applyBorder="1" applyAlignment="1">
      <alignment horizontal="center" vertical="center" wrapText="1" readingOrder="1"/>
    </xf>
    <xf numFmtId="0" fontId="15" fillId="0" borderId="19" xfId="0" applyFont="1" applyBorder="1" applyAlignment="1" applyProtection="1">
      <alignment vertical="center" wrapText="1"/>
      <protection locked="0"/>
    </xf>
    <xf numFmtId="165" fontId="15" fillId="0" borderId="19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19" xfId="0" applyNumberFormat="1" applyFont="1" applyBorder="1" applyAlignment="1" applyProtection="1">
      <alignment horizontal="center" vertical="center" wrapText="1"/>
      <protection locked="0"/>
    </xf>
    <xf numFmtId="9" fontId="28" fillId="7" borderId="19" xfId="2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9" fontId="35" fillId="8" borderId="20" xfId="2" applyFont="1" applyFill="1" applyBorder="1" applyAlignment="1">
      <alignment horizontal="center" vertical="center" wrapText="1" readingOrder="1"/>
    </xf>
    <xf numFmtId="0" fontId="8" fillId="0" borderId="0" xfId="0" applyFont="1" applyAlignment="1" applyProtection="1">
      <alignment wrapText="1"/>
      <protection locked="0"/>
    </xf>
    <xf numFmtId="0" fontId="37" fillId="6" borderId="16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/>
    </xf>
    <xf numFmtId="0" fontId="37" fillId="0" borderId="16" xfId="0" applyFont="1" applyBorder="1" applyAlignment="1" applyProtection="1">
      <alignment horizontal="center" vertical="center" wrapText="1"/>
      <protection locked="0"/>
    </xf>
    <xf numFmtId="0" fontId="12" fillId="8" borderId="28" xfId="0" applyFont="1" applyFill="1" applyBorder="1" applyAlignment="1">
      <alignment horizontal="center" vertical="center" wrapText="1" readingOrder="1"/>
    </xf>
    <xf numFmtId="0" fontId="12" fillId="8" borderId="29" xfId="0" applyFont="1" applyFill="1" applyBorder="1" applyAlignment="1">
      <alignment horizontal="center" vertical="center" readingOrder="1"/>
    </xf>
    <xf numFmtId="0" fontId="12" fillId="8" borderId="31" xfId="0" applyFont="1" applyFill="1" applyBorder="1" applyAlignment="1">
      <alignment horizontal="center" vertical="center" wrapText="1" readingOrder="1"/>
    </xf>
    <xf numFmtId="0" fontId="12" fillId="8" borderId="32" xfId="0" applyFont="1" applyFill="1" applyBorder="1" applyAlignment="1">
      <alignment horizontal="center" vertical="center" wrapText="1" readingOrder="1"/>
    </xf>
    <xf numFmtId="0" fontId="18" fillId="0" borderId="18" xfId="0" applyFont="1" applyBorder="1" applyAlignment="1" applyProtection="1">
      <alignment vertical="center" wrapText="1"/>
      <protection locked="0"/>
    </xf>
    <xf numFmtId="9" fontId="20" fillId="8" borderId="32" xfId="2" applyFont="1" applyFill="1" applyBorder="1" applyAlignment="1">
      <alignment horizontal="center" vertical="center" wrapText="1" readingOrder="1"/>
    </xf>
    <xf numFmtId="0" fontId="18" fillId="0" borderId="33" xfId="0" applyFont="1" applyBorder="1" applyAlignment="1" applyProtection="1">
      <alignment vertical="center" wrapText="1"/>
      <protection locked="0"/>
    </xf>
    <xf numFmtId="0" fontId="19" fillId="0" borderId="34" xfId="0" applyFont="1" applyBorder="1" applyAlignment="1">
      <alignment horizontal="left" vertical="center" wrapText="1" readingOrder="1"/>
    </xf>
    <xf numFmtId="3" fontId="19" fillId="0" borderId="34" xfId="1" applyNumberFormat="1" applyFont="1" applyFill="1" applyBorder="1" applyAlignment="1">
      <alignment horizontal="center" vertical="center" wrapText="1" readingOrder="1"/>
    </xf>
    <xf numFmtId="9" fontId="20" fillId="8" borderId="34" xfId="2" applyFont="1" applyFill="1" applyBorder="1" applyAlignment="1">
      <alignment horizontal="center" vertical="center" wrapText="1" readingOrder="1"/>
    </xf>
    <xf numFmtId="9" fontId="20" fillId="8" borderId="35" xfId="2" applyFont="1" applyFill="1" applyBorder="1" applyAlignment="1">
      <alignment horizontal="center" vertical="center" wrapText="1" readingOrder="1"/>
    </xf>
    <xf numFmtId="0" fontId="31" fillId="8" borderId="28" xfId="0" applyFont="1" applyFill="1" applyBorder="1" applyAlignment="1">
      <alignment horizontal="center" vertical="center" wrapText="1" readingOrder="1"/>
    </xf>
    <xf numFmtId="0" fontId="31" fillId="8" borderId="29" xfId="0" applyFont="1" applyFill="1" applyBorder="1" applyAlignment="1">
      <alignment horizontal="center" vertical="center" wrapText="1" readingOrder="1"/>
    </xf>
    <xf numFmtId="0" fontId="31" fillId="8" borderId="31" xfId="0" applyFont="1" applyFill="1" applyBorder="1" applyAlignment="1">
      <alignment horizontal="center" vertical="center" wrapText="1" readingOrder="1"/>
    </xf>
    <xf numFmtId="0" fontId="31" fillId="8" borderId="32" xfId="0" applyFont="1" applyFill="1" applyBorder="1" applyAlignment="1">
      <alignment horizontal="center" vertical="center" wrapText="1" readingOrder="1"/>
    </xf>
    <xf numFmtId="0" fontId="15" fillId="0" borderId="18" xfId="0" applyFont="1" applyBorder="1" applyAlignment="1" applyProtection="1">
      <alignment vertical="center" wrapText="1"/>
      <protection locked="0"/>
    </xf>
    <xf numFmtId="167" fontId="28" fillId="7" borderId="46" xfId="0" applyNumberFormat="1" applyFont="1" applyFill="1" applyBorder="1" applyAlignment="1">
      <alignment horizontal="center" vertical="center" wrapText="1" readingOrder="1"/>
    </xf>
    <xf numFmtId="0" fontId="15" fillId="0" borderId="33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  <protection locked="0"/>
    </xf>
    <xf numFmtId="165" fontId="15" fillId="0" borderId="41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41" xfId="0" applyNumberFormat="1" applyFont="1" applyBorder="1" applyAlignment="1" applyProtection="1">
      <alignment horizontal="center" vertical="center" wrapText="1"/>
      <protection locked="0"/>
    </xf>
    <xf numFmtId="9" fontId="28" fillId="7" borderId="42" xfId="2" applyFont="1" applyFill="1" applyBorder="1" applyAlignment="1" applyProtection="1">
      <alignment horizontal="center" vertical="center" wrapText="1" readingOrder="1"/>
    </xf>
    <xf numFmtId="167" fontId="28" fillId="7" borderId="45" xfId="2" applyNumberFormat="1" applyFont="1" applyFill="1" applyBorder="1" applyAlignment="1" applyProtection="1">
      <alignment horizontal="center" vertical="center" wrapText="1" readingOrder="1"/>
    </xf>
    <xf numFmtId="0" fontId="4" fillId="0" borderId="21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3" fillId="9" borderId="24" xfId="0" applyFont="1" applyFill="1" applyBorder="1" applyAlignment="1">
      <alignment vertical="top" wrapText="1"/>
    </xf>
    <xf numFmtId="0" fontId="3" fillId="9" borderId="14" xfId="0" applyFont="1" applyFill="1" applyBorder="1" applyAlignment="1">
      <alignment vertical="top" wrapText="1"/>
    </xf>
    <xf numFmtId="0" fontId="4" fillId="2" borderId="50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vertical="center" wrapText="1"/>
    </xf>
    <xf numFmtId="0" fontId="33" fillId="0" borderId="0" xfId="0" applyFont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43" fontId="8" fillId="0" borderId="0" xfId="1" applyFont="1" applyBorder="1" applyAlignment="1" applyProtection="1">
      <alignment wrapText="1"/>
      <protection locked="0"/>
    </xf>
    <xf numFmtId="0" fontId="32" fillId="0" borderId="0" xfId="0" applyFont="1" applyAlignment="1" applyProtection="1">
      <alignment horizontal="center"/>
      <protection locked="0"/>
    </xf>
    <xf numFmtId="165" fontId="15" fillId="0" borderId="52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17" xfId="0" applyNumberFormat="1" applyFont="1" applyBorder="1" applyAlignment="1">
      <alignment horizontal="center" vertical="center" wrapText="1" readingOrder="1"/>
    </xf>
    <xf numFmtId="165" fontId="15" fillId="0" borderId="0" xfId="0" applyNumberFormat="1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32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39" fillId="0" borderId="14" xfId="0" applyFont="1" applyBorder="1" applyAlignment="1" applyProtection="1">
      <alignment horizontal="left" wrapText="1"/>
      <protection locked="0"/>
    </xf>
    <xf numFmtId="0" fontId="39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5" fillId="4" borderId="14" xfId="0" applyFont="1" applyFill="1" applyBorder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25" fillId="4" borderId="15" xfId="0" applyFont="1" applyFill="1" applyBorder="1" applyAlignment="1">
      <alignment horizontal="left" vertical="center"/>
    </xf>
    <xf numFmtId="0" fontId="27" fillId="5" borderId="14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27" fillId="5" borderId="14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0" fontId="23" fillId="0" borderId="25" xfId="0" applyFont="1" applyBorder="1" applyAlignment="1" applyProtection="1">
      <alignment horizontal="left" vertical="center" wrapText="1"/>
      <protection locked="0"/>
    </xf>
    <xf numFmtId="0" fontId="23" fillId="0" borderId="26" xfId="0" applyFont="1" applyBorder="1" applyAlignment="1" applyProtection="1">
      <alignment horizontal="left" vertical="center" wrapText="1"/>
      <protection locked="0"/>
    </xf>
    <xf numFmtId="0" fontId="31" fillId="8" borderId="29" xfId="0" applyFont="1" applyFill="1" applyBorder="1" applyAlignment="1">
      <alignment horizontal="center" vertical="center" wrapText="1" readingOrder="1"/>
    </xf>
    <xf numFmtId="0" fontId="15" fillId="6" borderId="29" xfId="0" applyFont="1" applyFill="1" applyBorder="1" applyAlignment="1">
      <alignment vertical="top" wrapText="1"/>
    </xf>
    <xf numFmtId="0" fontId="15" fillId="6" borderId="30" xfId="0" applyFont="1" applyFill="1" applyBorder="1" applyAlignment="1">
      <alignment vertical="top" wrapText="1"/>
    </xf>
    <xf numFmtId="0" fontId="28" fillId="6" borderId="36" xfId="0" applyFont="1" applyFill="1" applyBorder="1" applyAlignment="1">
      <alignment horizontal="center" vertical="center" wrapText="1" readingOrder="1"/>
    </xf>
    <xf numFmtId="0" fontId="28" fillId="6" borderId="37" xfId="0" applyFont="1" applyFill="1" applyBorder="1" applyAlignment="1">
      <alignment horizontal="center" vertical="center" wrapText="1" readingOrder="1"/>
    </xf>
    <xf numFmtId="0" fontId="28" fillId="6" borderId="38" xfId="0" applyFont="1" applyFill="1" applyBorder="1" applyAlignment="1">
      <alignment horizontal="center" vertical="center" wrapText="1" readingOrder="1"/>
    </xf>
    <xf numFmtId="0" fontId="28" fillId="6" borderId="39" xfId="0" applyFont="1" applyFill="1" applyBorder="1" applyAlignment="1">
      <alignment horizontal="center" vertical="center" wrapText="1" readingOrder="1"/>
    </xf>
    <xf numFmtId="0" fontId="28" fillId="6" borderId="40" xfId="0" applyFont="1" applyFill="1" applyBorder="1" applyAlignment="1">
      <alignment horizontal="center" vertical="center" wrapText="1" readingOrder="1"/>
    </xf>
    <xf numFmtId="37" fontId="15" fillId="0" borderId="33" xfId="1" applyNumberFormat="1" applyFont="1" applyFill="1" applyBorder="1" applyAlignment="1" applyProtection="1">
      <alignment horizontal="center" vertical="center" wrapText="1" readingOrder="1"/>
    </xf>
    <xf numFmtId="37" fontId="15" fillId="0" borderId="41" xfId="1" applyNumberFormat="1" applyFont="1" applyFill="1" applyBorder="1" applyAlignment="1" applyProtection="1">
      <alignment horizontal="center" vertical="center" wrapText="1" readingOrder="1"/>
    </xf>
    <xf numFmtId="37" fontId="15" fillId="0" borderId="42" xfId="1" applyNumberFormat="1" applyFont="1" applyFill="1" applyBorder="1" applyAlignment="1" applyProtection="1">
      <alignment horizontal="center" vertical="center" wrapText="1" readingOrder="1"/>
    </xf>
    <xf numFmtId="37" fontId="15" fillId="0" borderId="43" xfId="1" applyNumberFormat="1" applyFont="1" applyFill="1" applyBorder="1" applyAlignment="1" applyProtection="1">
      <alignment horizontal="center" vertical="center" wrapText="1" readingOrder="1"/>
    </xf>
    <xf numFmtId="37" fontId="15" fillId="0" borderId="44" xfId="1" applyNumberFormat="1" applyFont="1" applyFill="1" applyBorder="1" applyAlignment="1" applyProtection="1">
      <alignment horizontal="center" vertical="center" wrapText="1" readingOrder="1"/>
    </xf>
    <xf numFmtId="10" fontId="15" fillId="7" borderId="41" xfId="2" applyNumberFormat="1" applyFont="1" applyFill="1" applyBorder="1" applyAlignment="1" applyProtection="1">
      <alignment horizontal="center" vertical="center" wrapText="1" readingOrder="1"/>
    </xf>
    <xf numFmtId="10" fontId="15" fillId="7" borderId="45" xfId="2" applyNumberFormat="1" applyFont="1" applyFill="1" applyBorder="1" applyAlignment="1" applyProtection="1">
      <alignment horizontal="center" vertical="center" wrapText="1" readingOrder="1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15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8" fillId="6" borderId="17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15" xfId="0" applyFont="1" applyFill="1" applyBorder="1" applyAlignment="1">
      <alignment horizontal="center"/>
    </xf>
    <xf numFmtId="49" fontId="24" fillId="0" borderId="25" xfId="0" quotePrefix="1" applyNumberFormat="1" applyFont="1" applyBorder="1" applyAlignment="1" applyProtection="1">
      <alignment horizontal="left" vertical="center" wrapText="1"/>
      <protection locked="0"/>
    </xf>
    <xf numFmtId="49" fontId="24" fillId="0" borderId="26" xfId="0" quotePrefix="1" applyNumberFormat="1" applyFont="1" applyBorder="1" applyAlignment="1" applyProtection="1">
      <alignment horizontal="left" vertical="center" wrapText="1"/>
      <protection locked="0"/>
    </xf>
    <xf numFmtId="49" fontId="24" fillId="0" borderId="0" xfId="0" quotePrefix="1" applyNumberFormat="1" applyFont="1" applyAlignment="1" applyProtection="1">
      <alignment horizontal="left" vertical="center" wrapText="1"/>
      <protection locked="0"/>
    </xf>
    <xf numFmtId="49" fontId="24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165" fontId="15" fillId="0" borderId="17" xfId="0" applyNumberFormat="1" applyFont="1" applyBorder="1" applyAlignment="1">
      <alignment horizontal="center" vertical="center" wrapText="1" readingOrder="1"/>
    </xf>
    <xf numFmtId="0" fontId="6" fillId="5" borderId="14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43" fillId="0" borderId="22" xfId="0" applyFont="1" applyBorder="1" applyAlignment="1" applyProtection="1">
      <alignment horizontal="left" vertical="center" wrapText="1"/>
      <protection locked="0"/>
    </xf>
    <xf numFmtId="0" fontId="43" fillId="0" borderId="23" xfId="0" applyFont="1" applyBorder="1" applyAlignment="1" applyProtection="1">
      <alignment horizontal="left" vertical="center" wrapText="1"/>
      <protection locked="0"/>
    </xf>
    <xf numFmtId="0" fontId="12" fillId="8" borderId="29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0" fontId="11" fillId="6" borderId="30" xfId="0" applyFont="1" applyFill="1" applyBorder="1" applyAlignment="1">
      <alignment vertical="top" wrapText="1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3" fillId="6" borderId="39" xfId="0" applyFont="1" applyFill="1" applyBorder="1" applyAlignment="1">
      <alignment horizontal="center" vertical="center" wrapText="1" readingOrder="1"/>
    </xf>
    <xf numFmtId="0" fontId="13" fillId="6" borderId="40" xfId="0" applyFont="1" applyFill="1" applyBorder="1" applyAlignment="1">
      <alignment horizontal="center" vertical="center" wrapText="1" readingOrder="1"/>
    </xf>
    <xf numFmtId="39" fontId="18" fillId="0" borderId="33" xfId="1" applyNumberFormat="1" applyFont="1" applyFill="1" applyBorder="1" applyAlignment="1" applyProtection="1">
      <alignment horizontal="center" vertical="center" wrapText="1" readingOrder="1"/>
    </xf>
    <xf numFmtId="39" fontId="18" fillId="0" borderId="41" xfId="1" applyNumberFormat="1" applyFont="1" applyFill="1" applyBorder="1" applyAlignment="1" applyProtection="1">
      <alignment horizontal="center" vertical="center" wrapText="1" readingOrder="1"/>
    </xf>
    <xf numFmtId="37" fontId="18" fillId="0" borderId="42" xfId="1" applyNumberFormat="1" applyFont="1" applyFill="1" applyBorder="1" applyAlignment="1" applyProtection="1">
      <alignment horizontal="center" vertical="center" wrapText="1" readingOrder="1"/>
    </xf>
    <xf numFmtId="37" fontId="18" fillId="0" borderId="43" xfId="1" applyNumberFormat="1" applyFont="1" applyFill="1" applyBorder="1" applyAlignment="1" applyProtection="1">
      <alignment horizontal="center" vertical="center" wrapText="1" readingOrder="1"/>
    </xf>
    <xf numFmtId="37" fontId="18" fillId="0" borderId="44" xfId="1" applyNumberFormat="1" applyFont="1" applyFill="1" applyBorder="1" applyAlignment="1" applyProtection="1">
      <alignment horizontal="center" vertical="center" wrapText="1" readingOrder="1"/>
    </xf>
    <xf numFmtId="10" fontId="18" fillId="7" borderId="41" xfId="2" applyNumberFormat="1" applyFont="1" applyFill="1" applyBorder="1" applyAlignment="1" applyProtection="1">
      <alignment horizontal="center" vertical="center" wrapText="1" readingOrder="1"/>
    </xf>
    <xf numFmtId="10" fontId="18" fillId="7" borderId="45" xfId="2" applyNumberFormat="1" applyFont="1" applyFill="1" applyBorder="1" applyAlignment="1" applyProtection="1">
      <alignment horizontal="center" vertical="center" wrapText="1" readingOrder="1"/>
    </xf>
    <xf numFmtId="0" fontId="5" fillId="4" borderId="1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0" fillId="3" borderId="1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49" fontId="36" fillId="0" borderId="25" xfId="0" quotePrefix="1" applyNumberFormat="1" applyFont="1" applyBorder="1" applyAlignment="1" applyProtection="1">
      <alignment horizontal="left" vertical="center" wrapText="1"/>
      <protection locked="0"/>
    </xf>
    <xf numFmtId="49" fontId="36" fillId="0" borderId="26" xfId="0" quotePrefix="1" applyNumberFormat="1" applyFont="1" applyBorder="1" applyAlignment="1" applyProtection="1">
      <alignment horizontal="left" vertical="center" wrapText="1"/>
      <protection locked="0"/>
    </xf>
    <xf numFmtId="49" fontId="36" fillId="0" borderId="0" xfId="0" quotePrefix="1" applyNumberFormat="1" applyFont="1" applyAlignment="1" applyProtection="1">
      <alignment horizontal="left" vertical="center" wrapText="1"/>
      <protection locked="0"/>
    </xf>
    <xf numFmtId="49" fontId="36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107154</xdr:colOff>
      <xdr:row>0</xdr:row>
      <xdr:rowOff>64211</xdr:rowOff>
    </xdr:from>
    <xdr:to>
      <xdr:col>1</xdr:col>
      <xdr:colOff>2536031</xdr:colOff>
      <xdr:row>2</xdr:row>
      <xdr:rowOff>238124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154" y="64211"/>
          <a:ext cx="2428877" cy="85018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71436</xdr:colOff>
      <xdr:row>87</xdr:row>
      <xdr:rowOff>35720</xdr:rowOff>
    </xdr:from>
    <xdr:to>
      <xdr:col>1</xdr:col>
      <xdr:colOff>2569765</xdr:colOff>
      <xdr:row>89</xdr:row>
      <xdr:rowOff>214021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6" y="38964395"/>
          <a:ext cx="2498329" cy="730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SDFS01\CARPETAS-UASD$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2" name="Tabla1323" displayName="Tabla1323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IF(H29&gt;0,H29/F29,0)</calculatedColumnFormula>
    </tableColumn>
    <tableColumn id="8" name="Financiero _x000a_(%) _x000a_H=F/D" dataDxfId="15" dataCellStyle="Porcentaje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3" name="Tabla13454" displayName="Tabla13454" ref="B115:K116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159"/>
  <sheetViews>
    <sheetView tabSelected="1" view="pageBreakPreview" topLeftCell="A76" zoomScale="80" zoomScaleNormal="80" zoomScaleSheetLayoutView="80" workbookViewId="0">
      <selection sqref="A1:XFD1048576"/>
    </sheetView>
  </sheetViews>
  <sheetFormatPr baseColWidth="10" defaultRowHeight="15" x14ac:dyDescent="0.25"/>
  <cols>
    <col min="2" max="2" width="39.42578125" style="2" customWidth="1"/>
    <col min="3" max="3" width="28.140625" style="2" bestFit="1" customWidth="1"/>
    <col min="4" max="4" width="12.7109375" style="2" customWidth="1"/>
    <col min="5" max="5" width="17.42578125" style="2" customWidth="1"/>
    <col min="6" max="6" width="12.7109375" style="2" customWidth="1"/>
    <col min="7" max="7" width="16.140625" style="2" customWidth="1"/>
    <col min="8" max="8" width="15.5703125" style="2" customWidth="1"/>
    <col min="9" max="9" width="22.28515625" style="2" customWidth="1"/>
    <col min="10" max="10" width="15.7109375" style="2" customWidth="1"/>
    <col min="11" max="11" width="14.7109375" style="2" customWidth="1"/>
    <col min="12" max="13" width="11.85546875" customWidth="1"/>
    <col min="14" max="14" width="11.42578125" customWidth="1"/>
  </cols>
  <sheetData>
    <row r="1" spans="2:11" ht="21.75" thickBot="1" x14ac:dyDescent="0.3">
      <c r="B1" s="72"/>
      <c r="C1" s="190" t="s">
        <v>45</v>
      </c>
      <c r="D1" s="191"/>
      <c r="E1" s="191"/>
      <c r="F1" s="191"/>
      <c r="G1" s="191"/>
      <c r="H1" s="191"/>
      <c r="I1" s="191"/>
      <c r="J1" s="191"/>
      <c r="K1" s="192"/>
    </row>
    <row r="2" spans="2:11" ht="31.5" customHeight="1" thickBot="1" x14ac:dyDescent="0.3">
      <c r="B2" s="73"/>
      <c r="C2" s="144" t="s">
        <v>0</v>
      </c>
      <c r="D2" s="145"/>
      <c r="E2" s="144" t="s">
        <v>1</v>
      </c>
      <c r="F2" s="145"/>
      <c r="G2" s="145"/>
      <c r="H2" s="145"/>
      <c r="I2" s="146"/>
      <c r="J2" s="41" t="s">
        <v>2</v>
      </c>
      <c r="K2" s="74" t="s">
        <v>3</v>
      </c>
    </row>
    <row r="3" spans="2:11" s="7" customFormat="1" ht="21.75" customHeight="1" thickBot="1" x14ac:dyDescent="0.3">
      <c r="B3" s="75"/>
      <c r="C3" s="149" t="s">
        <v>4</v>
      </c>
      <c r="D3" s="150"/>
      <c r="E3" s="149" t="s">
        <v>109</v>
      </c>
      <c r="F3" s="150"/>
      <c r="G3" s="150"/>
      <c r="H3" s="150"/>
      <c r="I3" s="151"/>
      <c r="J3" s="38">
        <v>45491</v>
      </c>
      <c r="K3" s="39" t="s">
        <v>110</v>
      </c>
    </row>
    <row r="4" spans="2:11" x14ac:dyDescent="0.25">
      <c r="B4" s="193"/>
      <c r="C4" s="194"/>
      <c r="D4" s="194"/>
      <c r="E4" s="194"/>
      <c r="F4" s="194"/>
      <c r="G4" s="194"/>
      <c r="H4" s="194"/>
      <c r="I4" s="194"/>
      <c r="J4" s="194"/>
      <c r="K4" s="195"/>
    </row>
    <row r="5" spans="2:11" ht="3" customHeight="1" x14ac:dyDescent="0.25">
      <c r="B5" s="183"/>
      <c r="C5" s="184"/>
      <c r="D5" s="184"/>
      <c r="E5" s="184"/>
      <c r="F5" s="184"/>
      <c r="G5" s="184"/>
      <c r="H5" s="184"/>
      <c r="I5" s="184"/>
      <c r="J5" s="184"/>
      <c r="K5" s="185"/>
    </row>
    <row r="6" spans="2:11" ht="15.75" x14ac:dyDescent="0.25">
      <c r="B6" s="180" t="s">
        <v>92</v>
      </c>
      <c r="C6" s="181"/>
      <c r="D6" s="181"/>
      <c r="E6" s="181"/>
      <c r="F6" s="181"/>
      <c r="G6" s="181"/>
      <c r="H6" s="181"/>
      <c r="I6" s="181"/>
      <c r="J6" s="181"/>
      <c r="K6" s="182"/>
    </row>
    <row r="7" spans="2:11" ht="15.75" x14ac:dyDescent="0.25">
      <c r="B7" s="157" t="s">
        <v>5</v>
      </c>
      <c r="C7" s="158"/>
      <c r="D7" s="158"/>
      <c r="E7" s="158"/>
      <c r="F7" s="158"/>
      <c r="G7" s="158"/>
      <c r="H7" s="158"/>
      <c r="I7" s="158"/>
      <c r="J7" s="158"/>
      <c r="K7" s="159"/>
    </row>
    <row r="8" spans="2:11" ht="20.25" customHeight="1" x14ac:dyDescent="0.25">
      <c r="B8" s="8" t="s">
        <v>6</v>
      </c>
      <c r="C8" s="186" t="s">
        <v>100</v>
      </c>
      <c r="D8" s="186"/>
      <c r="E8" s="186"/>
      <c r="F8" s="186"/>
      <c r="G8" s="186"/>
      <c r="H8" s="186"/>
      <c r="I8" s="186"/>
      <c r="J8" s="186"/>
      <c r="K8" s="187"/>
    </row>
    <row r="9" spans="2:11" ht="21" customHeight="1" x14ac:dyDescent="0.25">
      <c r="B9" s="9" t="s">
        <v>33</v>
      </c>
      <c r="C9" s="188" t="s">
        <v>101</v>
      </c>
      <c r="D9" s="188"/>
      <c r="E9" s="188"/>
      <c r="F9" s="188"/>
      <c r="G9" s="188"/>
      <c r="H9" s="188"/>
      <c r="I9" s="188"/>
      <c r="J9" s="188"/>
      <c r="K9" s="189"/>
    </row>
    <row r="10" spans="2:11" ht="19.5" customHeight="1" x14ac:dyDescent="0.25">
      <c r="B10" s="9" t="s">
        <v>34</v>
      </c>
      <c r="C10" s="188" t="s">
        <v>102</v>
      </c>
      <c r="D10" s="188"/>
      <c r="E10" s="188"/>
      <c r="F10" s="188"/>
      <c r="G10" s="188"/>
      <c r="H10" s="188"/>
      <c r="I10" s="188"/>
      <c r="J10" s="188"/>
      <c r="K10" s="189"/>
    </row>
    <row r="11" spans="2:11" ht="66" customHeight="1" x14ac:dyDescent="0.25">
      <c r="B11" s="10" t="s">
        <v>7</v>
      </c>
      <c r="C11" s="93" t="s">
        <v>47</v>
      </c>
      <c r="D11" s="93"/>
      <c r="E11" s="93"/>
      <c r="F11" s="93"/>
      <c r="G11" s="93"/>
      <c r="H11" s="93"/>
      <c r="I11" s="93"/>
      <c r="J11" s="93"/>
      <c r="K11" s="94"/>
    </row>
    <row r="12" spans="2:11" ht="58.5" customHeight="1" x14ac:dyDescent="0.25">
      <c r="B12" s="11" t="s">
        <v>8</v>
      </c>
      <c r="C12" s="95" t="s">
        <v>103</v>
      </c>
      <c r="D12" s="95"/>
      <c r="E12" s="95"/>
      <c r="F12" s="95"/>
      <c r="G12" s="95"/>
      <c r="H12" s="95"/>
      <c r="I12" s="95"/>
      <c r="J12" s="95"/>
      <c r="K12" s="96"/>
    </row>
    <row r="13" spans="2:11" ht="15.75" x14ac:dyDescent="0.25">
      <c r="B13" s="180" t="s">
        <v>9</v>
      </c>
      <c r="C13" s="181"/>
      <c r="D13" s="181"/>
      <c r="E13" s="181"/>
      <c r="F13" s="181"/>
      <c r="G13" s="181"/>
      <c r="H13" s="181"/>
      <c r="I13" s="181"/>
      <c r="J13" s="181"/>
      <c r="K13" s="182"/>
    </row>
    <row r="14" spans="2:11" ht="27.75" customHeight="1" x14ac:dyDescent="0.25">
      <c r="B14" s="1" t="s">
        <v>10</v>
      </c>
      <c r="C14" s="44">
        <v>3</v>
      </c>
      <c r="D14" s="130" t="s">
        <v>104</v>
      </c>
      <c r="E14" s="130"/>
      <c r="F14" s="130"/>
      <c r="G14" s="130"/>
      <c r="H14" s="130"/>
      <c r="I14" s="130"/>
      <c r="J14" s="130"/>
      <c r="K14" s="130"/>
    </row>
    <row r="15" spans="2:11" ht="26.25" customHeight="1" x14ac:dyDescent="0.25">
      <c r="B15" s="1" t="s">
        <v>11</v>
      </c>
      <c r="C15" s="45">
        <v>3.3</v>
      </c>
      <c r="D15" s="131" t="str">
        <f>IFERROR(VLOOKUP(C15,'[1]Validacion datos'!A8:B26,2,FALSE),"")</f>
        <v>Competitividad e innovavión en un ambiente favorable a la cooperación y la responsabilidad social</v>
      </c>
      <c r="E15" s="131"/>
      <c r="F15" s="131"/>
      <c r="G15" s="131"/>
      <c r="H15" s="131"/>
      <c r="I15" s="131"/>
      <c r="J15" s="131"/>
      <c r="K15" s="131"/>
    </row>
    <row r="16" spans="2:11" ht="39" customHeight="1" x14ac:dyDescent="0.25">
      <c r="B16" s="1" t="s">
        <v>12</v>
      </c>
      <c r="C16" s="46" t="s">
        <v>46</v>
      </c>
      <c r="D16" s="131" t="str">
        <f>IFERROR(VLOOKUP(C16,'[1]Validacion datos'!D8:E64,2,FALSE),"")</f>
        <v>Consolidar un sistema de educación superior de calidad, que responda a las necesidades del desarrollo de la Nación</v>
      </c>
      <c r="E16" s="131"/>
      <c r="F16" s="131"/>
      <c r="G16" s="131"/>
      <c r="H16" s="131"/>
      <c r="I16" s="131"/>
      <c r="J16" s="131"/>
      <c r="K16" s="131"/>
    </row>
    <row r="17" spans="2:11" ht="15.75" x14ac:dyDescent="0.25">
      <c r="B17" s="180" t="s">
        <v>13</v>
      </c>
      <c r="C17" s="181"/>
      <c r="D17" s="181"/>
      <c r="E17" s="181"/>
      <c r="F17" s="181"/>
      <c r="G17" s="181"/>
      <c r="H17" s="181"/>
      <c r="I17" s="181"/>
      <c r="J17" s="181"/>
      <c r="K17" s="182"/>
    </row>
    <row r="18" spans="2:11" ht="29.25" customHeight="1" x14ac:dyDescent="0.25">
      <c r="B18" s="8" t="s">
        <v>14</v>
      </c>
      <c r="C18" s="124" t="s">
        <v>48</v>
      </c>
      <c r="D18" s="124"/>
      <c r="E18" s="124"/>
      <c r="F18" s="124"/>
      <c r="G18" s="124"/>
      <c r="H18" s="124"/>
      <c r="I18" s="124"/>
      <c r="J18" s="124"/>
      <c r="K18" s="125"/>
    </row>
    <row r="19" spans="2:11" ht="33" customHeight="1" x14ac:dyDescent="0.25">
      <c r="B19" s="12" t="s">
        <v>15</v>
      </c>
      <c r="C19" s="93" t="s">
        <v>49</v>
      </c>
      <c r="D19" s="93"/>
      <c r="E19" s="93"/>
      <c r="F19" s="93"/>
      <c r="G19" s="93"/>
      <c r="H19" s="93"/>
      <c r="I19" s="93"/>
      <c r="J19" s="93"/>
      <c r="K19" s="94"/>
    </row>
    <row r="20" spans="2:11" ht="34.5" customHeight="1" x14ac:dyDescent="0.25">
      <c r="B20" s="12" t="s">
        <v>16</v>
      </c>
      <c r="C20" s="93" t="s">
        <v>50</v>
      </c>
      <c r="D20" s="93"/>
      <c r="E20" s="93"/>
      <c r="F20" s="93"/>
      <c r="G20" s="93"/>
      <c r="H20" s="93"/>
      <c r="I20" s="93"/>
      <c r="J20" s="93"/>
      <c r="K20" s="94"/>
    </row>
    <row r="21" spans="2:11" ht="41.25" customHeight="1" x14ac:dyDescent="0.25">
      <c r="B21" s="70" t="s">
        <v>35</v>
      </c>
      <c r="C21" s="95" t="s">
        <v>105</v>
      </c>
      <c r="D21" s="95"/>
      <c r="E21" s="95"/>
      <c r="F21" s="95"/>
      <c r="G21" s="95"/>
      <c r="H21" s="95"/>
      <c r="I21" s="95"/>
      <c r="J21" s="95"/>
      <c r="K21" s="96"/>
    </row>
    <row r="22" spans="2:11" ht="15.75" x14ac:dyDescent="0.25">
      <c r="B22" s="180" t="s">
        <v>17</v>
      </c>
      <c r="C22" s="181"/>
      <c r="D22" s="181"/>
      <c r="E22" s="181"/>
      <c r="F22" s="181"/>
      <c r="G22" s="181"/>
      <c r="H22" s="181"/>
      <c r="I22" s="181"/>
      <c r="J22" s="181"/>
      <c r="K22" s="182"/>
    </row>
    <row r="23" spans="2:11" ht="15.75" x14ac:dyDescent="0.25">
      <c r="B23" s="157" t="s">
        <v>18</v>
      </c>
      <c r="C23" s="158"/>
      <c r="D23" s="158"/>
      <c r="E23" s="158"/>
      <c r="F23" s="158"/>
      <c r="G23" s="158"/>
      <c r="H23" s="158"/>
      <c r="I23" s="158"/>
      <c r="J23" s="158"/>
      <c r="K23" s="159"/>
    </row>
    <row r="24" spans="2:11" s="13" customFormat="1" ht="30.75" customHeight="1" x14ac:dyDescent="0.25">
      <c r="B24" s="168" t="s">
        <v>19</v>
      </c>
      <c r="C24" s="169"/>
      <c r="D24" s="170" t="s">
        <v>20</v>
      </c>
      <c r="E24" s="171"/>
      <c r="F24" s="171"/>
      <c r="G24" s="171" t="s">
        <v>108</v>
      </c>
      <c r="H24" s="171"/>
      <c r="I24" s="169"/>
      <c r="J24" s="170" t="s">
        <v>21</v>
      </c>
      <c r="K24" s="172"/>
    </row>
    <row r="25" spans="2:11" s="17" customFormat="1" ht="31.5" customHeight="1" x14ac:dyDescent="0.3">
      <c r="B25" s="173">
        <f>SUM(Tabla1323[Financiera
(B)])</f>
        <v>6981439993</v>
      </c>
      <c r="C25" s="174"/>
      <c r="D25" s="175">
        <f>SUM(Tabla1323[Financiera
(D)])</f>
        <v>1745359997</v>
      </c>
      <c r="E25" s="176"/>
      <c r="F25" s="177"/>
      <c r="G25" s="175">
        <f>SUM(Tabla1323[Financiera 
 (F)])</f>
        <v>1823511002</v>
      </c>
      <c r="H25" s="176"/>
      <c r="I25" s="177"/>
      <c r="J25" s="178">
        <f>+G25/D25</f>
        <v>1.0447764387486418</v>
      </c>
      <c r="K25" s="179"/>
    </row>
    <row r="26" spans="2:11" s="13" customFormat="1" ht="15.75" x14ac:dyDescent="0.25">
      <c r="B26" s="157" t="s">
        <v>22</v>
      </c>
      <c r="C26" s="158"/>
      <c r="D26" s="158"/>
      <c r="E26" s="158"/>
      <c r="F26" s="158"/>
      <c r="G26" s="158"/>
      <c r="H26" s="158"/>
      <c r="I26" s="158"/>
      <c r="J26" s="158"/>
      <c r="K26" s="159"/>
    </row>
    <row r="27" spans="2:11" s="13" customFormat="1" ht="21.75" customHeight="1" x14ac:dyDescent="0.25">
      <c r="B27" s="47"/>
      <c r="C27" s="48"/>
      <c r="D27" s="162" t="s">
        <v>51</v>
      </c>
      <c r="E27" s="163"/>
      <c r="F27" s="162" t="s">
        <v>80</v>
      </c>
      <c r="G27" s="163"/>
      <c r="H27" s="162" t="s">
        <v>44</v>
      </c>
      <c r="I27" s="162"/>
      <c r="J27" s="162" t="s">
        <v>23</v>
      </c>
      <c r="K27" s="164"/>
    </row>
    <row r="28" spans="2:11" s="13" customFormat="1" ht="47.25" x14ac:dyDescent="0.25">
      <c r="B28" s="49" t="s">
        <v>24</v>
      </c>
      <c r="C28" s="18" t="s">
        <v>25</v>
      </c>
      <c r="D28" s="19" t="s">
        <v>36</v>
      </c>
      <c r="E28" s="19" t="s">
        <v>37</v>
      </c>
      <c r="F28" s="19" t="s">
        <v>38</v>
      </c>
      <c r="G28" s="19" t="s">
        <v>39</v>
      </c>
      <c r="H28" s="19" t="s">
        <v>40</v>
      </c>
      <c r="I28" s="19" t="s">
        <v>41</v>
      </c>
      <c r="J28" s="19" t="s">
        <v>42</v>
      </c>
      <c r="K28" s="50" t="s">
        <v>43</v>
      </c>
    </row>
    <row r="29" spans="2:11" s="17" customFormat="1" ht="54.95" customHeight="1" x14ac:dyDescent="0.3">
      <c r="B29" s="51" t="s">
        <v>52</v>
      </c>
      <c r="C29" s="14" t="s">
        <v>53</v>
      </c>
      <c r="D29" s="15">
        <v>47622</v>
      </c>
      <c r="E29" s="15">
        <v>818505292</v>
      </c>
      <c r="F29" s="15">
        <v>11905</v>
      </c>
      <c r="G29" s="15">
        <v>204626323</v>
      </c>
      <c r="H29" s="15">
        <v>11475</v>
      </c>
      <c r="I29" s="15">
        <v>247560153</v>
      </c>
      <c r="J29" s="16">
        <f t="shared" ref="J29:K37" si="0">IF(H29&gt;0,H29/F29,0)</f>
        <v>0.96388072238555234</v>
      </c>
      <c r="K29" s="52">
        <f t="shared" si="0"/>
        <v>1.2098157723334548</v>
      </c>
    </row>
    <row r="30" spans="2:11" s="17" customFormat="1" ht="54.95" customHeight="1" x14ac:dyDescent="0.3">
      <c r="B30" s="51" t="s">
        <v>54</v>
      </c>
      <c r="C30" s="14" t="s">
        <v>53</v>
      </c>
      <c r="D30" s="15">
        <v>14359</v>
      </c>
      <c r="E30" s="15">
        <v>1566885594</v>
      </c>
      <c r="F30" s="15">
        <v>3590</v>
      </c>
      <c r="G30" s="15">
        <v>391721398</v>
      </c>
      <c r="H30" s="15">
        <v>3503</v>
      </c>
      <c r="I30" s="15">
        <v>383753949</v>
      </c>
      <c r="J30" s="16">
        <f t="shared" si="0"/>
        <v>0.97576601671309193</v>
      </c>
      <c r="K30" s="52">
        <f t="shared" si="0"/>
        <v>0.9796604192656333</v>
      </c>
    </row>
    <row r="31" spans="2:11" s="17" customFormat="1" ht="54.95" customHeight="1" x14ac:dyDescent="0.3">
      <c r="B31" s="51" t="s">
        <v>55</v>
      </c>
      <c r="C31" s="14" t="s">
        <v>53</v>
      </c>
      <c r="D31" s="15">
        <v>17646</v>
      </c>
      <c r="E31" s="15">
        <v>464429323</v>
      </c>
      <c r="F31" s="15">
        <v>4411</v>
      </c>
      <c r="G31" s="15">
        <v>116107331</v>
      </c>
      <c r="H31" s="15">
        <v>4561</v>
      </c>
      <c r="I31" s="15">
        <v>123821766</v>
      </c>
      <c r="J31" s="16">
        <f t="shared" si="0"/>
        <v>1.0340058943550214</v>
      </c>
      <c r="K31" s="52">
        <f t="shared" si="0"/>
        <v>1.0664422731412198</v>
      </c>
    </row>
    <row r="32" spans="2:11" s="17" customFormat="1" ht="54.95" customHeight="1" x14ac:dyDescent="0.3">
      <c r="B32" s="51" t="s">
        <v>56</v>
      </c>
      <c r="C32" s="14" t="s">
        <v>53</v>
      </c>
      <c r="D32" s="15">
        <v>5134</v>
      </c>
      <c r="E32" s="15">
        <v>165843438</v>
      </c>
      <c r="F32" s="15">
        <v>1283</v>
      </c>
      <c r="G32" s="15">
        <v>41460859</v>
      </c>
      <c r="H32" s="15">
        <v>1500</v>
      </c>
      <c r="I32" s="15">
        <v>42504562</v>
      </c>
      <c r="J32" s="42">
        <f t="shared" si="0"/>
        <v>1.1691348402182384</v>
      </c>
      <c r="K32" s="52">
        <f t="shared" si="0"/>
        <v>1.0251732121613786</v>
      </c>
    </row>
    <row r="33" spans="2:11" s="17" customFormat="1" ht="54.95" customHeight="1" x14ac:dyDescent="0.3">
      <c r="B33" s="51" t="s">
        <v>57</v>
      </c>
      <c r="C33" s="14" t="s">
        <v>53</v>
      </c>
      <c r="D33" s="15">
        <v>87235</v>
      </c>
      <c r="E33" s="15">
        <v>710942568</v>
      </c>
      <c r="F33" s="15">
        <v>21809</v>
      </c>
      <c r="G33" s="15">
        <v>177735642</v>
      </c>
      <c r="H33" s="15">
        <v>21962</v>
      </c>
      <c r="I33" s="15">
        <v>207598637</v>
      </c>
      <c r="J33" s="16">
        <f t="shared" si="0"/>
        <v>1.0070154523361914</v>
      </c>
      <c r="K33" s="52">
        <f t="shared" si="0"/>
        <v>1.1680191697284892</v>
      </c>
    </row>
    <row r="34" spans="2:11" s="17" customFormat="1" ht="54.95" customHeight="1" x14ac:dyDescent="0.3">
      <c r="B34" s="51" t="s">
        <v>58</v>
      </c>
      <c r="C34" s="14" t="s">
        <v>53</v>
      </c>
      <c r="D34" s="15">
        <v>11017</v>
      </c>
      <c r="E34" s="15">
        <v>262303208</v>
      </c>
      <c r="F34" s="15">
        <v>2754</v>
      </c>
      <c r="G34" s="15">
        <v>65575802</v>
      </c>
      <c r="H34" s="15">
        <v>2690</v>
      </c>
      <c r="I34" s="15">
        <v>76625998</v>
      </c>
      <c r="J34" s="16">
        <f t="shared" si="0"/>
        <v>0.97676107480029051</v>
      </c>
      <c r="K34" s="52">
        <f t="shared" si="0"/>
        <v>1.1685102684676278</v>
      </c>
    </row>
    <row r="35" spans="2:11" s="17" customFormat="1" ht="54.95" customHeight="1" x14ac:dyDescent="0.3">
      <c r="B35" s="51" t="s">
        <v>59</v>
      </c>
      <c r="C35" s="14" t="s">
        <v>53</v>
      </c>
      <c r="D35" s="15">
        <v>57940</v>
      </c>
      <c r="E35" s="15">
        <v>1141819320</v>
      </c>
      <c r="F35" s="15">
        <v>14485</v>
      </c>
      <c r="G35" s="15">
        <v>285454830</v>
      </c>
      <c r="H35" s="15">
        <v>15465</v>
      </c>
      <c r="I35" s="15">
        <v>326971538</v>
      </c>
      <c r="J35" s="16">
        <f t="shared" si="0"/>
        <v>1.0676561960648947</v>
      </c>
      <c r="K35" s="52">
        <f t="shared" si="0"/>
        <v>1.1454405518379212</v>
      </c>
    </row>
    <row r="36" spans="2:11" s="17" customFormat="1" ht="54.95" customHeight="1" x14ac:dyDescent="0.3">
      <c r="B36" s="51" t="s">
        <v>60</v>
      </c>
      <c r="C36" s="14" t="s">
        <v>53</v>
      </c>
      <c r="D36" s="15">
        <v>32940</v>
      </c>
      <c r="E36" s="15">
        <v>358763176</v>
      </c>
      <c r="F36" s="15">
        <v>8235</v>
      </c>
      <c r="G36" s="15">
        <v>89690794</v>
      </c>
      <c r="H36" s="15">
        <v>8011</v>
      </c>
      <c r="I36" s="15">
        <v>103432090</v>
      </c>
      <c r="J36" s="16">
        <f t="shared" si="0"/>
        <v>0.9727990285367335</v>
      </c>
      <c r="K36" s="52">
        <f t="shared" si="0"/>
        <v>1.1532074295161219</v>
      </c>
    </row>
    <row r="37" spans="2:11" s="17" customFormat="1" ht="54.95" customHeight="1" x14ac:dyDescent="0.3">
      <c r="B37" s="53" t="s">
        <v>61</v>
      </c>
      <c r="C37" s="54" t="s">
        <v>53</v>
      </c>
      <c r="D37" s="55">
        <v>62064</v>
      </c>
      <c r="E37" s="55">
        <v>1491948074</v>
      </c>
      <c r="F37" s="55">
        <v>15516</v>
      </c>
      <c r="G37" s="55">
        <v>372987018</v>
      </c>
      <c r="H37" s="55">
        <v>15002</v>
      </c>
      <c r="I37" s="55">
        <v>311242309</v>
      </c>
      <c r="J37" s="56">
        <f t="shared" si="0"/>
        <v>0.96687290538798665</v>
      </c>
      <c r="K37" s="57">
        <f t="shared" si="0"/>
        <v>0.83445882558840156</v>
      </c>
    </row>
    <row r="38" spans="2:11" ht="15.75" customHeight="1" x14ac:dyDescent="0.25">
      <c r="B38" s="165" t="s">
        <v>26</v>
      </c>
      <c r="C38" s="166"/>
      <c r="D38" s="166"/>
      <c r="E38" s="166"/>
      <c r="F38" s="166"/>
      <c r="G38" s="166"/>
      <c r="H38" s="166"/>
      <c r="I38" s="166"/>
      <c r="J38" s="166"/>
      <c r="K38" s="167"/>
    </row>
    <row r="39" spans="2:11" ht="27.75" customHeight="1" x14ac:dyDescent="0.25">
      <c r="B39" s="157" t="s">
        <v>27</v>
      </c>
      <c r="C39" s="158"/>
      <c r="D39" s="158"/>
      <c r="E39" s="158"/>
      <c r="F39" s="158"/>
      <c r="G39" s="158"/>
      <c r="H39" s="158"/>
      <c r="I39" s="158"/>
      <c r="J39" s="158"/>
      <c r="K39" s="159"/>
    </row>
    <row r="40" spans="2:11" s="6" customFormat="1" ht="17.25" x14ac:dyDescent="0.3">
      <c r="B40" s="20" t="s">
        <v>28</v>
      </c>
      <c r="C40" s="107" t="s">
        <v>52</v>
      </c>
      <c r="D40" s="107"/>
      <c r="E40" s="107"/>
      <c r="F40" s="107"/>
      <c r="G40" s="107"/>
      <c r="H40" s="107"/>
      <c r="I40" s="107"/>
      <c r="J40" s="107"/>
      <c r="K40" s="108"/>
    </row>
    <row r="41" spans="2:11" s="6" customFormat="1" ht="78" customHeight="1" x14ac:dyDescent="0.3">
      <c r="B41" s="21" t="s">
        <v>29</v>
      </c>
      <c r="C41" s="93" t="s">
        <v>62</v>
      </c>
      <c r="D41" s="93"/>
      <c r="E41" s="93"/>
      <c r="F41" s="93"/>
      <c r="G41" s="93"/>
      <c r="H41" s="93"/>
      <c r="I41" s="93"/>
      <c r="J41" s="93"/>
      <c r="K41" s="94"/>
    </row>
    <row r="42" spans="2:11" s="6" customFormat="1" ht="80.25" customHeight="1" x14ac:dyDescent="0.3">
      <c r="B42" s="21" t="s">
        <v>30</v>
      </c>
      <c r="C42" s="93" t="s">
        <v>119</v>
      </c>
      <c r="D42" s="93"/>
      <c r="E42" s="93"/>
      <c r="F42" s="93"/>
      <c r="G42" s="93"/>
      <c r="H42" s="93"/>
      <c r="I42" s="93"/>
      <c r="J42" s="93"/>
      <c r="K42" s="94"/>
    </row>
    <row r="43" spans="2:11" s="6" customFormat="1" ht="68.25" customHeight="1" x14ac:dyDescent="0.3">
      <c r="B43" s="22" t="s">
        <v>31</v>
      </c>
      <c r="C43" s="160" t="s">
        <v>118</v>
      </c>
      <c r="D43" s="160"/>
      <c r="E43" s="160"/>
      <c r="F43" s="160"/>
      <c r="G43" s="160"/>
      <c r="H43" s="160"/>
      <c r="I43" s="160"/>
      <c r="J43" s="160"/>
      <c r="K43" s="161"/>
    </row>
    <row r="44" spans="2:11" s="6" customFormat="1" ht="17.25" x14ac:dyDescent="0.3">
      <c r="B44" s="20" t="s">
        <v>28</v>
      </c>
      <c r="C44" s="107" t="s">
        <v>54</v>
      </c>
      <c r="D44" s="107"/>
      <c r="E44" s="107"/>
      <c r="F44" s="107"/>
      <c r="G44" s="107"/>
      <c r="H44" s="107"/>
      <c r="I44" s="107"/>
      <c r="J44" s="107"/>
      <c r="K44" s="108"/>
    </row>
    <row r="45" spans="2:11" s="6" customFormat="1" ht="67.5" customHeight="1" x14ac:dyDescent="0.3">
      <c r="B45" s="21" t="s">
        <v>29</v>
      </c>
      <c r="C45" s="93" t="s">
        <v>63</v>
      </c>
      <c r="D45" s="93"/>
      <c r="E45" s="93"/>
      <c r="F45" s="93"/>
      <c r="G45" s="93"/>
      <c r="H45" s="93"/>
      <c r="I45" s="93"/>
      <c r="J45" s="93"/>
      <c r="K45" s="94"/>
    </row>
    <row r="46" spans="2:11" s="6" customFormat="1" ht="85.5" customHeight="1" x14ac:dyDescent="0.3">
      <c r="B46" s="21" t="s">
        <v>30</v>
      </c>
      <c r="C46" s="93" t="s">
        <v>120</v>
      </c>
      <c r="D46" s="93"/>
      <c r="E46" s="93"/>
      <c r="F46" s="93"/>
      <c r="G46" s="93"/>
      <c r="H46" s="93"/>
      <c r="I46" s="93"/>
      <c r="J46" s="93"/>
      <c r="K46" s="94"/>
    </row>
    <row r="47" spans="2:11" s="6" customFormat="1" ht="63" customHeight="1" x14ac:dyDescent="0.3">
      <c r="B47" s="22" t="s">
        <v>31</v>
      </c>
      <c r="C47" s="95" t="s">
        <v>111</v>
      </c>
      <c r="D47" s="95"/>
      <c r="E47" s="95"/>
      <c r="F47" s="95"/>
      <c r="G47" s="95"/>
      <c r="H47" s="95"/>
      <c r="I47" s="95"/>
      <c r="J47" s="95"/>
      <c r="K47" s="96"/>
    </row>
    <row r="48" spans="2:11" s="6" customFormat="1" ht="17.25" x14ac:dyDescent="0.3">
      <c r="B48" s="20" t="s">
        <v>28</v>
      </c>
      <c r="C48" s="107" t="s">
        <v>55</v>
      </c>
      <c r="D48" s="107"/>
      <c r="E48" s="107"/>
      <c r="F48" s="107"/>
      <c r="G48" s="107"/>
      <c r="H48" s="107"/>
      <c r="I48" s="107"/>
      <c r="J48" s="107"/>
      <c r="K48" s="108"/>
    </row>
    <row r="49" spans="2:11" s="6" customFormat="1" ht="37.9" customHeight="1" x14ac:dyDescent="0.3">
      <c r="B49" s="21" t="s">
        <v>29</v>
      </c>
      <c r="C49" s="93" t="s">
        <v>64</v>
      </c>
      <c r="D49" s="93"/>
      <c r="E49" s="93"/>
      <c r="F49" s="93"/>
      <c r="G49" s="93"/>
      <c r="H49" s="93"/>
      <c r="I49" s="93"/>
      <c r="J49" s="93"/>
      <c r="K49" s="94"/>
    </row>
    <row r="50" spans="2:11" s="6" customFormat="1" ht="70.900000000000006" customHeight="1" x14ac:dyDescent="0.3">
      <c r="B50" s="21" t="s">
        <v>30</v>
      </c>
      <c r="C50" s="93" t="s">
        <v>121</v>
      </c>
      <c r="D50" s="93"/>
      <c r="E50" s="93"/>
      <c r="F50" s="93"/>
      <c r="G50" s="93"/>
      <c r="H50" s="93"/>
      <c r="I50" s="93"/>
      <c r="J50" s="93"/>
      <c r="K50" s="94"/>
    </row>
    <row r="51" spans="2:11" s="6" customFormat="1" ht="60.6" customHeight="1" x14ac:dyDescent="0.3">
      <c r="B51" s="21" t="s">
        <v>31</v>
      </c>
      <c r="C51" s="95" t="s">
        <v>129</v>
      </c>
      <c r="D51" s="95"/>
      <c r="E51" s="95"/>
      <c r="F51" s="95"/>
      <c r="G51" s="95"/>
      <c r="H51" s="95"/>
      <c r="I51" s="95"/>
      <c r="J51" s="95"/>
      <c r="K51" s="96"/>
    </row>
    <row r="52" spans="2:11" s="6" customFormat="1" ht="17.25" x14ac:dyDescent="0.3">
      <c r="B52" s="20" t="s">
        <v>28</v>
      </c>
      <c r="C52" s="107" t="s">
        <v>56</v>
      </c>
      <c r="D52" s="107"/>
      <c r="E52" s="107"/>
      <c r="F52" s="107"/>
      <c r="G52" s="107"/>
      <c r="H52" s="107"/>
      <c r="I52" s="107"/>
      <c r="J52" s="107"/>
      <c r="K52" s="108"/>
    </row>
    <row r="53" spans="2:11" s="6" customFormat="1" ht="62.25" customHeight="1" x14ac:dyDescent="0.3">
      <c r="B53" s="21" t="s">
        <v>29</v>
      </c>
      <c r="C53" s="93" t="s">
        <v>65</v>
      </c>
      <c r="D53" s="93"/>
      <c r="E53" s="93"/>
      <c r="F53" s="93"/>
      <c r="G53" s="93"/>
      <c r="H53" s="93"/>
      <c r="I53" s="93"/>
      <c r="J53" s="93"/>
      <c r="K53" s="94"/>
    </row>
    <row r="54" spans="2:11" s="6" customFormat="1" ht="81" customHeight="1" x14ac:dyDescent="0.3">
      <c r="B54" s="21" t="s">
        <v>30</v>
      </c>
      <c r="C54" s="93" t="s">
        <v>122</v>
      </c>
      <c r="D54" s="93"/>
      <c r="E54" s="93"/>
      <c r="F54" s="93"/>
      <c r="G54" s="93"/>
      <c r="H54" s="93"/>
      <c r="I54" s="93"/>
      <c r="J54" s="93"/>
      <c r="K54" s="94"/>
    </row>
    <row r="55" spans="2:11" s="6" customFormat="1" ht="69" customHeight="1" x14ac:dyDescent="0.3">
      <c r="B55" s="22" t="s">
        <v>31</v>
      </c>
      <c r="C55" s="95" t="s">
        <v>130</v>
      </c>
      <c r="D55" s="95"/>
      <c r="E55" s="95"/>
      <c r="F55" s="95"/>
      <c r="G55" s="95"/>
      <c r="H55" s="95"/>
      <c r="I55" s="95"/>
      <c r="J55" s="95"/>
      <c r="K55" s="96"/>
    </row>
    <row r="56" spans="2:11" s="6" customFormat="1" ht="17.25" x14ac:dyDescent="0.3">
      <c r="B56" s="20" t="s">
        <v>28</v>
      </c>
      <c r="C56" s="107" t="s">
        <v>57</v>
      </c>
      <c r="D56" s="107"/>
      <c r="E56" s="107"/>
      <c r="F56" s="107"/>
      <c r="G56" s="107"/>
      <c r="H56" s="107"/>
      <c r="I56" s="107"/>
      <c r="J56" s="107"/>
      <c r="K56" s="108"/>
    </row>
    <row r="57" spans="2:11" s="6" customFormat="1" ht="100.5" customHeight="1" x14ac:dyDescent="0.3">
      <c r="B57" s="21" t="s">
        <v>29</v>
      </c>
      <c r="C57" s="93" t="s">
        <v>66</v>
      </c>
      <c r="D57" s="93"/>
      <c r="E57" s="93"/>
      <c r="F57" s="93"/>
      <c r="G57" s="93"/>
      <c r="H57" s="93"/>
      <c r="I57" s="93"/>
      <c r="J57" s="93"/>
      <c r="K57" s="94"/>
    </row>
    <row r="58" spans="2:11" s="6" customFormat="1" ht="79.150000000000006" customHeight="1" x14ac:dyDescent="0.3">
      <c r="B58" s="21" t="s">
        <v>30</v>
      </c>
      <c r="C58" s="93" t="s">
        <v>123</v>
      </c>
      <c r="D58" s="93"/>
      <c r="E58" s="93"/>
      <c r="F58" s="93"/>
      <c r="G58" s="93"/>
      <c r="H58" s="93"/>
      <c r="I58" s="93"/>
      <c r="J58" s="93"/>
      <c r="K58" s="94"/>
    </row>
    <row r="59" spans="2:11" s="6" customFormat="1" ht="39.6" customHeight="1" x14ac:dyDescent="0.3">
      <c r="B59" s="22" t="s">
        <v>31</v>
      </c>
      <c r="C59" s="95" t="s">
        <v>112</v>
      </c>
      <c r="D59" s="95"/>
      <c r="E59" s="95"/>
      <c r="F59" s="95"/>
      <c r="G59" s="95"/>
      <c r="H59" s="95"/>
      <c r="I59" s="95"/>
      <c r="J59" s="95"/>
      <c r="K59" s="96"/>
    </row>
    <row r="60" spans="2:11" ht="17.25" x14ac:dyDescent="0.25">
      <c r="B60" s="20" t="s">
        <v>28</v>
      </c>
      <c r="C60" s="107" t="s">
        <v>58</v>
      </c>
      <c r="D60" s="107"/>
      <c r="E60" s="107"/>
      <c r="F60" s="107"/>
      <c r="G60" s="107"/>
      <c r="H60" s="107"/>
      <c r="I60" s="107"/>
      <c r="J60" s="107"/>
      <c r="K60" s="108"/>
    </row>
    <row r="61" spans="2:11" ht="139.5" customHeight="1" x14ac:dyDescent="0.25">
      <c r="B61" s="21" t="s">
        <v>29</v>
      </c>
      <c r="C61" s="93" t="s">
        <v>82</v>
      </c>
      <c r="D61" s="93"/>
      <c r="E61" s="93"/>
      <c r="F61" s="93"/>
      <c r="G61" s="93"/>
      <c r="H61" s="93"/>
      <c r="I61" s="93"/>
      <c r="J61" s="93"/>
      <c r="K61" s="94"/>
    </row>
    <row r="62" spans="2:11" ht="71.45" customHeight="1" x14ac:dyDescent="0.25">
      <c r="B62" s="21" t="s">
        <v>30</v>
      </c>
      <c r="C62" s="93" t="s">
        <v>124</v>
      </c>
      <c r="D62" s="93"/>
      <c r="E62" s="93"/>
      <c r="F62" s="93"/>
      <c r="G62" s="93"/>
      <c r="H62" s="93"/>
      <c r="I62" s="93"/>
      <c r="J62" s="93"/>
      <c r="K62" s="94"/>
    </row>
    <row r="63" spans="2:11" ht="39" customHeight="1" x14ac:dyDescent="0.25">
      <c r="B63" s="22" t="s">
        <v>31</v>
      </c>
      <c r="C63" s="95" t="s">
        <v>113</v>
      </c>
      <c r="D63" s="95"/>
      <c r="E63" s="95"/>
      <c r="F63" s="95"/>
      <c r="G63" s="95"/>
      <c r="H63" s="95"/>
      <c r="I63" s="95"/>
      <c r="J63" s="95"/>
      <c r="K63" s="96"/>
    </row>
    <row r="64" spans="2:11" ht="17.25" x14ac:dyDescent="0.25">
      <c r="B64" s="20" t="s">
        <v>28</v>
      </c>
      <c r="C64" s="107" t="s">
        <v>59</v>
      </c>
      <c r="D64" s="107"/>
      <c r="E64" s="107"/>
      <c r="F64" s="107"/>
      <c r="G64" s="107"/>
      <c r="H64" s="107"/>
      <c r="I64" s="107"/>
      <c r="J64" s="107"/>
      <c r="K64" s="108"/>
    </row>
    <row r="65" spans="2:11" ht="60" customHeight="1" x14ac:dyDescent="0.25">
      <c r="B65" s="21" t="s">
        <v>29</v>
      </c>
      <c r="C65" s="93" t="s">
        <v>67</v>
      </c>
      <c r="D65" s="93"/>
      <c r="E65" s="93"/>
      <c r="F65" s="93"/>
      <c r="G65" s="93"/>
      <c r="H65" s="93"/>
      <c r="I65" s="93"/>
      <c r="J65" s="93"/>
      <c r="K65" s="94"/>
    </row>
    <row r="66" spans="2:11" ht="72" customHeight="1" x14ac:dyDescent="0.25">
      <c r="B66" s="21" t="s">
        <v>30</v>
      </c>
      <c r="C66" s="93" t="s">
        <v>125</v>
      </c>
      <c r="D66" s="93"/>
      <c r="E66" s="93"/>
      <c r="F66" s="93"/>
      <c r="G66" s="93"/>
      <c r="H66" s="93"/>
      <c r="I66" s="93"/>
      <c r="J66" s="93"/>
      <c r="K66" s="94"/>
    </row>
    <row r="67" spans="2:11" ht="58.15" customHeight="1" x14ac:dyDescent="0.25">
      <c r="B67" s="22" t="s">
        <v>31</v>
      </c>
      <c r="C67" s="95" t="s">
        <v>131</v>
      </c>
      <c r="D67" s="95"/>
      <c r="E67" s="95"/>
      <c r="F67" s="95"/>
      <c r="G67" s="95"/>
      <c r="H67" s="95"/>
      <c r="I67" s="95"/>
      <c r="J67" s="95"/>
      <c r="K67" s="96"/>
    </row>
    <row r="68" spans="2:11" s="6" customFormat="1" ht="17.25" x14ac:dyDescent="0.3">
      <c r="B68" s="20" t="s">
        <v>28</v>
      </c>
      <c r="C68" s="107" t="s">
        <v>60</v>
      </c>
      <c r="D68" s="107"/>
      <c r="E68" s="107"/>
      <c r="F68" s="107"/>
      <c r="G68" s="107"/>
      <c r="H68" s="107"/>
      <c r="I68" s="107"/>
      <c r="J68" s="107"/>
      <c r="K68" s="108"/>
    </row>
    <row r="69" spans="2:11" s="6" customFormat="1" ht="63" customHeight="1" x14ac:dyDescent="0.3">
      <c r="B69" s="21" t="s">
        <v>29</v>
      </c>
      <c r="C69" s="93" t="s">
        <v>68</v>
      </c>
      <c r="D69" s="93"/>
      <c r="E69" s="93"/>
      <c r="F69" s="93"/>
      <c r="G69" s="93"/>
      <c r="H69" s="93"/>
      <c r="I69" s="93"/>
      <c r="J69" s="93"/>
      <c r="K69" s="94"/>
    </row>
    <row r="70" spans="2:11" s="6" customFormat="1" ht="75.599999999999994" customHeight="1" x14ac:dyDescent="0.3">
      <c r="B70" s="21" t="s">
        <v>30</v>
      </c>
      <c r="C70" s="93" t="s">
        <v>126</v>
      </c>
      <c r="D70" s="93"/>
      <c r="E70" s="93"/>
      <c r="F70" s="93"/>
      <c r="G70" s="93"/>
      <c r="H70" s="93"/>
      <c r="I70" s="93"/>
      <c r="J70" s="93"/>
      <c r="K70" s="94"/>
    </row>
    <row r="71" spans="2:11" s="6" customFormat="1" ht="44.45" customHeight="1" x14ac:dyDescent="0.3">
      <c r="B71" s="22" t="s">
        <v>31</v>
      </c>
      <c r="C71" s="95" t="s">
        <v>114</v>
      </c>
      <c r="D71" s="95"/>
      <c r="E71" s="95"/>
      <c r="F71" s="95"/>
      <c r="G71" s="95"/>
      <c r="H71" s="95"/>
      <c r="I71" s="95"/>
      <c r="J71" s="95"/>
      <c r="K71" s="96"/>
    </row>
    <row r="72" spans="2:11" s="6" customFormat="1" ht="17.25" x14ac:dyDescent="0.3">
      <c r="B72" s="20" t="s">
        <v>28</v>
      </c>
      <c r="C72" s="107" t="s">
        <v>61</v>
      </c>
      <c r="D72" s="107"/>
      <c r="E72" s="107"/>
      <c r="F72" s="107"/>
      <c r="G72" s="107"/>
      <c r="H72" s="107"/>
      <c r="I72" s="107"/>
      <c r="J72" s="107"/>
      <c r="K72" s="108"/>
    </row>
    <row r="73" spans="2:11" s="6" customFormat="1" ht="53.25" customHeight="1" x14ac:dyDescent="0.3">
      <c r="B73" s="21" t="s">
        <v>29</v>
      </c>
      <c r="C73" s="93" t="s">
        <v>69</v>
      </c>
      <c r="D73" s="93"/>
      <c r="E73" s="93"/>
      <c r="F73" s="93"/>
      <c r="G73" s="93"/>
      <c r="H73" s="93"/>
      <c r="I73" s="93"/>
      <c r="J73" s="93"/>
      <c r="K73" s="94"/>
    </row>
    <row r="74" spans="2:11" s="6" customFormat="1" ht="72" customHeight="1" x14ac:dyDescent="0.3">
      <c r="B74" s="21" t="s">
        <v>30</v>
      </c>
      <c r="C74" s="93" t="s">
        <v>127</v>
      </c>
      <c r="D74" s="93"/>
      <c r="E74" s="93"/>
      <c r="F74" s="93"/>
      <c r="G74" s="93"/>
      <c r="H74" s="93"/>
      <c r="I74" s="93"/>
      <c r="J74" s="93"/>
      <c r="K74" s="94"/>
    </row>
    <row r="75" spans="2:11" s="6" customFormat="1" ht="39.6" customHeight="1" x14ac:dyDescent="0.3">
      <c r="B75" s="22" t="s">
        <v>31</v>
      </c>
      <c r="C75" s="95" t="s">
        <v>115</v>
      </c>
      <c r="D75" s="95"/>
      <c r="E75" s="95"/>
      <c r="F75" s="95"/>
      <c r="G75" s="95"/>
      <c r="H75" s="95"/>
      <c r="I75" s="95"/>
      <c r="J75" s="95"/>
      <c r="K75" s="96"/>
    </row>
    <row r="76" spans="2:11" s="6" customFormat="1" ht="17.25" x14ac:dyDescent="0.3">
      <c r="B76" s="97" t="s">
        <v>94</v>
      </c>
      <c r="C76" s="98"/>
      <c r="D76" s="98"/>
      <c r="E76" s="98"/>
      <c r="F76" s="98"/>
      <c r="G76" s="98"/>
      <c r="H76" s="98"/>
      <c r="I76" s="98"/>
      <c r="J76" s="98"/>
      <c r="K76" s="99"/>
    </row>
    <row r="77" spans="2:11" s="6" customFormat="1" ht="17.25" x14ac:dyDescent="0.3">
      <c r="B77" s="100" t="s">
        <v>32</v>
      </c>
      <c r="C77" s="101"/>
      <c r="D77" s="101"/>
      <c r="E77" s="101"/>
      <c r="F77" s="101"/>
      <c r="G77" s="101"/>
      <c r="H77" s="101"/>
      <c r="I77" s="101"/>
      <c r="J77" s="101"/>
      <c r="K77" s="102"/>
    </row>
    <row r="78" spans="2:11" s="6" customFormat="1" ht="129.75" customHeight="1" x14ac:dyDescent="0.3">
      <c r="B78" s="103" t="s">
        <v>116</v>
      </c>
      <c r="C78" s="95"/>
      <c r="D78" s="95"/>
      <c r="E78" s="95"/>
      <c r="F78" s="95"/>
      <c r="G78" s="95"/>
      <c r="H78" s="95"/>
      <c r="I78" s="95"/>
      <c r="J78" s="95"/>
      <c r="K78" s="96"/>
    </row>
    <row r="79" spans="2:11" s="6" customFormat="1" ht="17.25" x14ac:dyDescent="0.3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 s="6" customFormat="1" ht="17.25" x14ac:dyDescent="0.3">
      <c r="B80" s="88" t="s">
        <v>95</v>
      </c>
      <c r="C80" s="88"/>
      <c r="D80" s="88"/>
      <c r="E80" s="88"/>
      <c r="F80" s="88"/>
      <c r="G80" s="88"/>
      <c r="H80" s="88"/>
      <c r="I80" s="88"/>
      <c r="J80" s="88"/>
      <c r="K80" s="88"/>
    </row>
    <row r="81" spans="2:11" s="6" customFormat="1" ht="17.25" x14ac:dyDescent="0.3">
      <c r="B81" s="5"/>
      <c r="C81" s="5"/>
      <c r="D81" s="5"/>
      <c r="E81" s="5"/>
      <c r="F81" s="5"/>
      <c r="G81" s="5"/>
      <c r="H81" s="89"/>
      <c r="I81" s="89"/>
      <c r="J81" s="89"/>
      <c r="K81" s="89"/>
    </row>
    <row r="82" spans="2:11" s="6" customFormat="1" ht="17.25" x14ac:dyDescent="0.3">
      <c r="B82" s="23" t="s">
        <v>70</v>
      </c>
      <c r="C82" s="156">
        <f>B25</f>
        <v>6981439993</v>
      </c>
      <c r="D82" s="156"/>
      <c r="E82" s="5"/>
      <c r="F82" s="5"/>
      <c r="G82" s="5"/>
      <c r="H82" s="90"/>
      <c r="I82" s="90"/>
      <c r="J82" s="90"/>
      <c r="K82" s="90"/>
    </row>
    <row r="83" spans="2:11" s="6" customFormat="1" ht="17.25" x14ac:dyDescent="0.3">
      <c r="B83" s="23" t="s">
        <v>71</v>
      </c>
      <c r="C83" s="156">
        <f>D25</f>
        <v>1745359997</v>
      </c>
      <c r="D83" s="156"/>
      <c r="E83" s="5"/>
      <c r="F83" s="5"/>
      <c r="G83" s="5"/>
      <c r="H83" s="90"/>
      <c r="I83" s="90"/>
      <c r="J83" s="90"/>
      <c r="K83" s="90"/>
    </row>
    <row r="84" spans="2:11" s="6" customFormat="1" ht="17.25" x14ac:dyDescent="0.3">
      <c r="B84" s="23" t="s">
        <v>72</v>
      </c>
      <c r="C84" s="156">
        <f>G25</f>
        <v>1823511002</v>
      </c>
      <c r="D84" s="156"/>
      <c r="E84" s="91"/>
      <c r="F84" s="92"/>
      <c r="G84" s="92"/>
      <c r="H84" s="92"/>
      <c r="I84" s="92"/>
      <c r="J84" s="92"/>
      <c r="K84" s="92"/>
    </row>
    <row r="85" spans="2:11" x14ac:dyDescent="0.25">
      <c r="B85" s="4"/>
      <c r="C85" s="3"/>
      <c r="D85" s="3"/>
    </row>
    <row r="86" spans="2:11" x14ac:dyDescent="0.25">
      <c r="B86" s="4"/>
      <c r="C86" s="3"/>
      <c r="D86" s="3"/>
    </row>
    <row r="87" spans="2:11" ht="15.75" thickBot="1" x14ac:dyDescent="0.3">
      <c r="B87" s="4"/>
      <c r="C87" s="3"/>
      <c r="D87" s="3"/>
    </row>
    <row r="88" spans="2:11" ht="18" thickBot="1" x14ac:dyDescent="0.3">
      <c r="B88" s="24"/>
      <c r="C88" s="139" t="s">
        <v>45</v>
      </c>
      <c r="D88" s="140"/>
      <c r="E88" s="140"/>
      <c r="F88" s="140"/>
      <c r="G88" s="140"/>
      <c r="H88" s="140"/>
      <c r="I88" s="140"/>
      <c r="J88" s="140"/>
      <c r="K88" s="141"/>
    </row>
    <row r="89" spans="2:11" ht="25.5" customHeight="1" thickBot="1" x14ac:dyDescent="0.3">
      <c r="B89" s="25"/>
      <c r="C89" s="142" t="s">
        <v>0</v>
      </c>
      <c r="D89" s="143"/>
      <c r="E89" s="144" t="s">
        <v>1</v>
      </c>
      <c r="F89" s="145"/>
      <c r="G89" s="145"/>
      <c r="H89" s="145"/>
      <c r="I89" s="146"/>
      <c r="J89" s="36" t="s">
        <v>2</v>
      </c>
      <c r="K89" s="37" t="s">
        <v>3</v>
      </c>
    </row>
    <row r="90" spans="2:11" ht="18" customHeight="1" thickBot="1" x14ac:dyDescent="0.3">
      <c r="B90" s="26"/>
      <c r="C90" s="147" t="s">
        <v>4</v>
      </c>
      <c r="D90" s="148"/>
      <c r="E90" s="149" t="s">
        <v>109</v>
      </c>
      <c r="F90" s="150"/>
      <c r="G90" s="150"/>
      <c r="H90" s="150"/>
      <c r="I90" s="151"/>
      <c r="J90" s="38">
        <v>45491</v>
      </c>
      <c r="K90" s="39" t="s">
        <v>110</v>
      </c>
    </row>
    <row r="91" spans="2:11" ht="17.25" x14ac:dyDescent="0.3">
      <c r="B91" s="152"/>
      <c r="C91" s="153"/>
      <c r="D91" s="153"/>
      <c r="E91" s="154"/>
      <c r="F91" s="154"/>
      <c r="G91" s="154"/>
      <c r="H91" s="154"/>
      <c r="I91" s="154"/>
      <c r="J91" s="153"/>
      <c r="K91" s="155"/>
    </row>
    <row r="92" spans="2:11" ht="3" customHeight="1" x14ac:dyDescent="0.3">
      <c r="B92" s="132"/>
      <c r="C92" s="133"/>
      <c r="D92" s="133"/>
      <c r="E92" s="133"/>
      <c r="F92" s="133"/>
      <c r="G92" s="133"/>
      <c r="H92" s="133"/>
      <c r="I92" s="133"/>
      <c r="J92" s="133"/>
      <c r="K92" s="134"/>
    </row>
    <row r="93" spans="2:11" ht="17.25" x14ac:dyDescent="0.25">
      <c r="B93" s="97" t="s">
        <v>92</v>
      </c>
      <c r="C93" s="98"/>
      <c r="D93" s="98"/>
      <c r="E93" s="98"/>
      <c r="F93" s="98"/>
      <c r="G93" s="98"/>
      <c r="H93" s="98"/>
      <c r="I93" s="98"/>
      <c r="J93" s="98"/>
      <c r="K93" s="99"/>
    </row>
    <row r="94" spans="2:11" ht="19.5" customHeight="1" x14ac:dyDescent="0.25">
      <c r="B94" s="104" t="s">
        <v>5</v>
      </c>
      <c r="C94" s="105"/>
      <c r="D94" s="105"/>
      <c r="E94" s="105"/>
      <c r="F94" s="105"/>
      <c r="G94" s="105"/>
      <c r="H94" s="105"/>
      <c r="I94" s="105"/>
      <c r="J94" s="105"/>
      <c r="K94" s="106"/>
    </row>
    <row r="95" spans="2:11" ht="19.5" customHeight="1" x14ac:dyDescent="0.25">
      <c r="B95" s="27" t="s">
        <v>6</v>
      </c>
      <c r="C95" s="135" t="s">
        <v>100</v>
      </c>
      <c r="D95" s="135"/>
      <c r="E95" s="135"/>
      <c r="F95" s="135"/>
      <c r="G95" s="135"/>
      <c r="H95" s="135"/>
      <c r="I95" s="135"/>
      <c r="J95" s="135"/>
      <c r="K95" s="136"/>
    </row>
    <row r="96" spans="2:11" ht="36" customHeight="1" x14ac:dyDescent="0.3">
      <c r="B96" s="28" t="s">
        <v>33</v>
      </c>
      <c r="C96" s="137" t="s">
        <v>101</v>
      </c>
      <c r="D96" s="137"/>
      <c r="E96" s="137"/>
      <c r="F96" s="137"/>
      <c r="G96" s="137"/>
      <c r="H96" s="137"/>
      <c r="I96" s="137"/>
      <c r="J96" s="137"/>
      <c r="K96" s="138"/>
    </row>
    <row r="97" spans="2:11" ht="23.25" customHeight="1" x14ac:dyDescent="0.3">
      <c r="B97" s="28" t="s">
        <v>34</v>
      </c>
      <c r="C97" s="137" t="s">
        <v>102</v>
      </c>
      <c r="D97" s="137"/>
      <c r="E97" s="137"/>
      <c r="F97" s="137"/>
      <c r="G97" s="137"/>
      <c r="H97" s="137"/>
      <c r="I97" s="137"/>
      <c r="J97" s="137"/>
      <c r="K97" s="138"/>
    </row>
    <row r="98" spans="2:11" ht="66" customHeight="1" x14ac:dyDescent="0.25">
      <c r="B98" s="10" t="s">
        <v>7</v>
      </c>
      <c r="C98" s="126" t="s">
        <v>47</v>
      </c>
      <c r="D98" s="126"/>
      <c r="E98" s="126"/>
      <c r="F98" s="126"/>
      <c r="G98" s="126"/>
      <c r="H98" s="126"/>
      <c r="I98" s="126"/>
      <c r="J98" s="126"/>
      <c r="K98" s="127"/>
    </row>
    <row r="99" spans="2:11" ht="58.5" customHeight="1" x14ac:dyDescent="0.25">
      <c r="B99" s="11" t="s">
        <v>8</v>
      </c>
      <c r="C99" s="128" t="s">
        <v>103</v>
      </c>
      <c r="D99" s="128"/>
      <c r="E99" s="128"/>
      <c r="F99" s="128"/>
      <c r="G99" s="128"/>
      <c r="H99" s="128"/>
      <c r="I99" s="128"/>
      <c r="J99" s="128"/>
      <c r="K99" s="129"/>
    </row>
    <row r="100" spans="2:11" ht="17.25" x14ac:dyDescent="0.25">
      <c r="B100" s="97" t="s">
        <v>9</v>
      </c>
      <c r="C100" s="98"/>
      <c r="D100" s="98"/>
      <c r="E100" s="98"/>
      <c r="F100" s="98"/>
      <c r="G100" s="98"/>
      <c r="H100" s="98"/>
      <c r="I100" s="98"/>
      <c r="J100" s="98"/>
      <c r="K100" s="99"/>
    </row>
    <row r="101" spans="2:11" ht="20.25" customHeight="1" x14ac:dyDescent="0.25">
      <c r="B101" s="29" t="s">
        <v>10</v>
      </c>
      <c r="C101" s="44">
        <v>3</v>
      </c>
      <c r="D101" s="130" t="s">
        <v>104</v>
      </c>
      <c r="E101" s="130"/>
      <c r="F101" s="130"/>
      <c r="G101" s="130"/>
      <c r="H101" s="130"/>
      <c r="I101" s="130"/>
      <c r="J101" s="130"/>
      <c r="K101" s="130"/>
    </row>
    <row r="102" spans="2:11" ht="38.25" customHeight="1" x14ac:dyDescent="0.25">
      <c r="B102" s="29" t="s">
        <v>11</v>
      </c>
      <c r="C102" s="45">
        <v>3.3</v>
      </c>
      <c r="D102" s="131" t="s">
        <v>93</v>
      </c>
      <c r="E102" s="131"/>
      <c r="F102" s="131"/>
      <c r="G102" s="131"/>
      <c r="H102" s="131"/>
      <c r="I102" s="131"/>
      <c r="J102" s="131"/>
      <c r="K102" s="131"/>
    </row>
    <row r="103" spans="2:11" ht="40.5" customHeight="1" x14ac:dyDescent="0.25">
      <c r="B103" s="29" t="s">
        <v>12</v>
      </c>
      <c r="C103" s="46" t="s">
        <v>46</v>
      </c>
      <c r="D103" s="131" t="s">
        <v>83</v>
      </c>
      <c r="E103" s="131"/>
      <c r="F103" s="131"/>
      <c r="G103" s="131"/>
      <c r="H103" s="131"/>
      <c r="I103" s="131"/>
      <c r="J103" s="131"/>
      <c r="K103" s="131"/>
    </row>
    <row r="104" spans="2:11" ht="17.25" x14ac:dyDescent="0.25">
      <c r="B104" s="97" t="s">
        <v>13</v>
      </c>
      <c r="C104" s="98"/>
      <c r="D104" s="98"/>
      <c r="E104" s="98"/>
      <c r="F104" s="98"/>
      <c r="G104" s="98"/>
      <c r="H104" s="98"/>
      <c r="I104" s="98"/>
      <c r="J104" s="98"/>
      <c r="K104" s="99"/>
    </row>
    <row r="105" spans="2:11" ht="17.25" x14ac:dyDescent="0.25">
      <c r="B105" s="27" t="s">
        <v>14</v>
      </c>
      <c r="C105" s="124" t="s">
        <v>73</v>
      </c>
      <c r="D105" s="124"/>
      <c r="E105" s="124"/>
      <c r="F105" s="124"/>
      <c r="G105" s="124"/>
      <c r="H105" s="124"/>
      <c r="I105" s="124"/>
      <c r="J105" s="124"/>
      <c r="K105" s="125"/>
    </row>
    <row r="106" spans="2:11" ht="58.5" customHeight="1" x14ac:dyDescent="0.25">
      <c r="B106" s="30" t="s">
        <v>15</v>
      </c>
      <c r="C106" s="93" t="s">
        <v>74</v>
      </c>
      <c r="D106" s="93"/>
      <c r="E106" s="93"/>
      <c r="F106" s="93"/>
      <c r="G106" s="93"/>
      <c r="H106" s="93"/>
      <c r="I106" s="93"/>
      <c r="J106" s="93"/>
      <c r="K106" s="94"/>
    </row>
    <row r="107" spans="2:11" ht="40.15" customHeight="1" x14ac:dyDescent="0.25">
      <c r="B107" s="30" t="s">
        <v>96</v>
      </c>
      <c r="C107" s="93" t="s">
        <v>75</v>
      </c>
      <c r="D107" s="93"/>
      <c r="E107" s="93"/>
      <c r="F107" s="93"/>
      <c r="G107" s="93"/>
      <c r="H107" s="93"/>
      <c r="I107" s="93"/>
      <c r="J107" s="93"/>
      <c r="K107" s="94"/>
    </row>
    <row r="108" spans="2:11" ht="39" customHeight="1" x14ac:dyDescent="0.25">
      <c r="B108" s="71" t="s">
        <v>35</v>
      </c>
      <c r="C108" s="95" t="s">
        <v>106</v>
      </c>
      <c r="D108" s="95"/>
      <c r="E108" s="95"/>
      <c r="F108" s="95"/>
      <c r="G108" s="95"/>
      <c r="H108" s="95"/>
      <c r="I108" s="95"/>
      <c r="J108" s="95"/>
      <c r="K108" s="96"/>
    </row>
    <row r="109" spans="2:11" ht="17.25" x14ac:dyDescent="0.25">
      <c r="B109" s="97" t="s">
        <v>17</v>
      </c>
      <c r="C109" s="98"/>
      <c r="D109" s="98"/>
      <c r="E109" s="98"/>
      <c r="F109" s="98"/>
      <c r="G109" s="98"/>
      <c r="H109" s="98"/>
      <c r="I109" s="98"/>
      <c r="J109" s="98"/>
      <c r="K109" s="99"/>
    </row>
    <row r="110" spans="2:11" ht="17.25" x14ac:dyDescent="0.25">
      <c r="B110" s="104" t="s">
        <v>18</v>
      </c>
      <c r="C110" s="105"/>
      <c r="D110" s="105"/>
      <c r="E110" s="105"/>
      <c r="F110" s="105"/>
      <c r="G110" s="105"/>
      <c r="H110" s="105"/>
      <c r="I110" s="105"/>
      <c r="J110" s="105"/>
      <c r="K110" s="106"/>
    </row>
    <row r="111" spans="2:11" ht="52.5" customHeight="1" x14ac:dyDescent="0.25">
      <c r="B111" s="112" t="s">
        <v>19</v>
      </c>
      <c r="C111" s="113"/>
      <c r="D111" s="114" t="s">
        <v>20</v>
      </c>
      <c r="E111" s="115"/>
      <c r="F111" s="115"/>
      <c r="G111" s="114" t="s">
        <v>108</v>
      </c>
      <c r="H111" s="115"/>
      <c r="I111" s="115"/>
      <c r="J111" s="114" t="s">
        <v>21</v>
      </c>
      <c r="K111" s="116"/>
    </row>
    <row r="112" spans="2:11" s="6" customFormat="1" ht="17.25" x14ac:dyDescent="0.3">
      <c r="B112" s="117">
        <f>SUM(E116:E117)</f>
        <v>418445813</v>
      </c>
      <c r="C112" s="118"/>
      <c r="D112" s="119">
        <f>SUM(G116:G117)</f>
        <v>104611453</v>
      </c>
      <c r="E112" s="120"/>
      <c r="F112" s="121"/>
      <c r="G112" s="119">
        <f>SUM(I116:I117)</f>
        <v>116923981.65000001</v>
      </c>
      <c r="H112" s="120"/>
      <c r="I112" s="121"/>
      <c r="J112" s="122">
        <f>+IF(G112&gt;0,G112/D112,0)</f>
        <v>1.1176977118365807</v>
      </c>
      <c r="K112" s="123"/>
    </row>
    <row r="113" spans="2:11" ht="17.25" x14ac:dyDescent="0.25">
      <c r="B113" s="104" t="s">
        <v>22</v>
      </c>
      <c r="C113" s="105"/>
      <c r="D113" s="105"/>
      <c r="E113" s="105"/>
      <c r="F113" s="105"/>
      <c r="G113" s="105"/>
      <c r="H113" s="105"/>
      <c r="I113" s="105"/>
      <c r="J113" s="105"/>
      <c r="K113" s="106"/>
    </row>
    <row r="114" spans="2:11" ht="17.25" x14ac:dyDescent="0.25">
      <c r="B114" s="58"/>
      <c r="C114" s="59"/>
      <c r="D114" s="109" t="s">
        <v>51</v>
      </c>
      <c r="E114" s="110"/>
      <c r="F114" s="109" t="s">
        <v>80</v>
      </c>
      <c r="G114" s="110"/>
      <c r="H114" s="109" t="s">
        <v>44</v>
      </c>
      <c r="I114" s="109"/>
      <c r="J114" s="109" t="s">
        <v>23</v>
      </c>
      <c r="K114" s="111"/>
    </row>
    <row r="115" spans="2:11" ht="49.5" customHeight="1" x14ac:dyDescent="0.25">
      <c r="B115" s="60" t="s">
        <v>24</v>
      </c>
      <c r="C115" s="31" t="s">
        <v>25</v>
      </c>
      <c r="D115" s="31" t="s">
        <v>36</v>
      </c>
      <c r="E115" s="31" t="s">
        <v>37</v>
      </c>
      <c r="F115" s="31" t="s">
        <v>38</v>
      </c>
      <c r="G115" s="31" t="s">
        <v>39</v>
      </c>
      <c r="H115" s="31" t="s">
        <v>40</v>
      </c>
      <c r="I115" s="31" t="s">
        <v>41</v>
      </c>
      <c r="J115" s="31" t="s">
        <v>42</v>
      </c>
      <c r="K115" s="61" t="s">
        <v>43</v>
      </c>
    </row>
    <row r="116" spans="2:11" ht="72" customHeight="1" x14ac:dyDescent="0.25">
      <c r="B116" s="62" t="s">
        <v>76</v>
      </c>
      <c r="C116" s="32" t="s">
        <v>77</v>
      </c>
      <c r="D116" s="33">
        <v>2587636</v>
      </c>
      <c r="E116" s="33">
        <v>376723956</v>
      </c>
      <c r="F116" s="33">
        <v>646909</v>
      </c>
      <c r="G116" s="33">
        <v>94180989</v>
      </c>
      <c r="H116" s="34">
        <v>692652</v>
      </c>
      <c r="I116" s="33">
        <v>106705581.36</v>
      </c>
      <c r="J116" s="35">
        <f>IF(H116&gt;0,H116/F116,0)</f>
        <v>1.0707100998749437</v>
      </c>
      <c r="K116" s="63">
        <f>IF(I116&gt;0,I116/G116,0)</f>
        <v>1.132984294314429</v>
      </c>
    </row>
    <row r="117" spans="2:11" ht="69" x14ac:dyDescent="0.25">
      <c r="B117" s="64" t="s">
        <v>78</v>
      </c>
      <c r="C117" s="65" t="s">
        <v>79</v>
      </c>
      <c r="D117" s="66">
        <v>920</v>
      </c>
      <c r="E117" s="66">
        <v>41721857</v>
      </c>
      <c r="F117" s="66">
        <v>230</v>
      </c>
      <c r="G117" s="66">
        <v>10430464</v>
      </c>
      <c r="H117" s="67">
        <v>201</v>
      </c>
      <c r="I117" s="82">
        <v>10218400.289999999</v>
      </c>
      <c r="J117" s="68">
        <f>IF(H117&gt;0,H117/F117,0)</f>
        <v>0.87391304347826082</v>
      </c>
      <c r="K117" s="69">
        <f>IF(I117&gt;0,I117/G117,0)</f>
        <v>0.97966881339123546</v>
      </c>
    </row>
    <row r="118" spans="2:11" ht="17.25" x14ac:dyDescent="0.25">
      <c r="B118" s="97" t="s">
        <v>26</v>
      </c>
      <c r="C118" s="98"/>
      <c r="D118" s="98"/>
      <c r="E118" s="98"/>
      <c r="F118" s="98"/>
      <c r="G118" s="98"/>
      <c r="H118" s="98"/>
      <c r="I118" s="98"/>
      <c r="J118" s="98"/>
      <c r="K118" s="99"/>
    </row>
    <row r="119" spans="2:11" ht="17.25" x14ac:dyDescent="0.25">
      <c r="B119" s="104" t="s">
        <v>27</v>
      </c>
      <c r="C119" s="105"/>
      <c r="D119" s="105"/>
      <c r="E119" s="105"/>
      <c r="F119" s="105"/>
      <c r="G119" s="105"/>
      <c r="H119" s="105"/>
      <c r="I119" s="105"/>
      <c r="J119" s="105"/>
      <c r="K119" s="106"/>
    </row>
    <row r="120" spans="2:11" ht="17.25" x14ac:dyDescent="0.25">
      <c r="B120" s="20" t="s">
        <v>28</v>
      </c>
      <c r="C120" s="107" t="s">
        <v>76</v>
      </c>
      <c r="D120" s="107"/>
      <c r="E120" s="107"/>
      <c r="F120" s="107"/>
      <c r="G120" s="107"/>
      <c r="H120" s="107"/>
      <c r="I120" s="107"/>
      <c r="J120" s="107"/>
      <c r="K120" s="108"/>
    </row>
    <row r="121" spans="2:11" ht="159.75" customHeight="1" x14ac:dyDescent="0.25">
      <c r="B121" s="21" t="s">
        <v>29</v>
      </c>
      <c r="C121" s="93" t="s">
        <v>97</v>
      </c>
      <c r="D121" s="93"/>
      <c r="E121" s="93"/>
      <c r="F121" s="93"/>
      <c r="G121" s="93"/>
      <c r="H121" s="93"/>
      <c r="I121" s="93"/>
      <c r="J121" s="93"/>
      <c r="K121" s="94"/>
    </row>
    <row r="122" spans="2:11" ht="58.9" customHeight="1" x14ac:dyDescent="0.25">
      <c r="B122" s="21" t="s">
        <v>30</v>
      </c>
      <c r="C122" s="93" t="s">
        <v>128</v>
      </c>
      <c r="D122" s="93"/>
      <c r="E122" s="93"/>
      <c r="F122" s="93"/>
      <c r="G122" s="93"/>
      <c r="H122" s="93"/>
      <c r="I122" s="93"/>
      <c r="J122" s="93"/>
      <c r="K122" s="94"/>
    </row>
    <row r="123" spans="2:11" ht="58.15" customHeight="1" x14ac:dyDescent="0.25">
      <c r="B123" s="22" t="s">
        <v>31</v>
      </c>
      <c r="C123" s="95" t="s">
        <v>132</v>
      </c>
      <c r="D123" s="95"/>
      <c r="E123" s="95"/>
      <c r="F123" s="95"/>
      <c r="G123" s="95"/>
      <c r="H123" s="95"/>
      <c r="I123" s="95"/>
      <c r="J123" s="95"/>
      <c r="K123" s="96"/>
    </row>
    <row r="124" spans="2:11" ht="17.25" x14ac:dyDescent="0.25">
      <c r="B124" s="20" t="s">
        <v>28</v>
      </c>
      <c r="C124" s="107" t="s">
        <v>78</v>
      </c>
      <c r="D124" s="107"/>
      <c r="E124" s="107"/>
      <c r="F124" s="107"/>
      <c r="G124" s="107"/>
      <c r="H124" s="107"/>
      <c r="I124" s="107"/>
      <c r="J124" s="107"/>
      <c r="K124" s="108"/>
    </row>
    <row r="125" spans="2:11" ht="104.25" customHeight="1" x14ac:dyDescent="0.25">
      <c r="B125" s="21" t="s">
        <v>29</v>
      </c>
      <c r="C125" s="93" t="s">
        <v>98</v>
      </c>
      <c r="D125" s="93"/>
      <c r="E125" s="93"/>
      <c r="F125" s="93"/>
      <c r="G125" s="93"/>
      <c r="H125" s="93"/>
      <c r="I125" s="93"/>
      <c r="J125" s="93"/>
      <c r="K125" s="94"/>
    </row>
    <row r="126" spans="2:11" ht="60.6" customHeight="1" x14ac:dyDescent="0.25">
      <c r="B126" s="21" t="s">
        <v>30</v>
      </c>
      <c r="C126" s="93" t="s">
        <v>133</v>
      </c>
      <c r="D126" s="93"/>
      <c r="E126" s="93"/>
      <c r="F126" s="93"/>
      <c r="G126" s="93"/>
      <c r="H126" s="93"/>
      <c r="I126" s="93"/>
      <c r="J126" s="93"/>
      <c r="K126" s="94"/>
    </row>
    <row r="127" spans="2:11" ht="66.599999999999994" customHeight="1" x14ac:dyDescent="0.25">
      <c r="B127" s="22" t="s">
        <v>31</v>
      </c>
      <c r="C127" s="95" t="s">
        <v>117</v>
      </c>
      <c r="D127" s="95"/>
      <c r="E127" s="95"/>
      <c r="F127" s="95"/>
      <c r="G127" s="95"/>
      <c r="H127" s="95"/>
      <c r="I127" s="95"/>
      <c r="J127" s="95"/>
      <c r="K127" s="96"/>
    </row>
    <row r="128" spans="2:11" ht="17.25" x14ac:dyDescent="0.25">
      <c r="B128" s="97" t="s">
        <v>94</v>
      </c>
      <c r="C128" s="98"/>
      <c r="D128" s="98"/>
      <c r="E128" s="98"/>
      <c r="F128" s="98"/>
      <c r="G128" s="98"/>
      <c r="H128" s="98"/>
      <c r="I128" s="98"/>
      <c r="J128" s="98"/>
      <c r="K128" s="99"/>
    </row>
    <row r="129" spans="2:12" ht="17.25" x14ac:dyDescent="0.25">
      <c r="B129" s="100" t="s">
        <v>32</v>
      </c>
      <c r="C129" s="101"/>
      <c r="D129" s="101"/>
      <c r="E129" s="101"/>
      <c r="F129" s="101"/>
      <c r="G129" s="101"/>
      <c r="H129" s="101"/>
      <c r="I129" s="101"/>
      <c r="J129" s="101"/>
      <c r="K129" s="102"/>
    </row>
    <row r="130" spans="2:12" ht="72.75" customHeight="1" x14ac:dyDescent="0.25">
      <c r="B130" s="103" t="s">
        <v>81</v>
      </c>
      <c r="C130" s="95"/>
      <c r="D130" s="95"/>
      <c r="E130" s="95"/>
      <c r="F130" s="95"/>
      <c r="G130" s="95"/>
      <c r="H130" s="95"/>
      <c r="I130" s="95"/>
      <c r="J130" s="95"/>
      <c r="K130" s="96"/>
    </row>
    <row r="131" spans="2:12" ht="17.25" x14ac:dyDescent="0.25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2" ht="17.25" x14ac:dyDescent="0.25">
      <c r="B132" s="88" t="s">
        <v>95</v>
      </c>
      <c r="C132" s="88"/>
      <c r="D132" s="88"/>
      <c r="E132" s="88"/>
      <c r="F132" s="88"/>
      <c r="G132" s="88"/>
      <c r="H132" s="88"/>
      <c r="I132" s="88"/>
      <c r="J132" s="88"/>
      <c r="K132" s="88"/>
    </row>
    <row r="133" spans="2:12" ht="17.25" x14ac:dyDescent="0.3">
      <c r="B133" s="5"/>
      <c r="C133" s="5"/>
      <c r="D133" s="5"/>
      <c r="E133" s="5"/>
      <c r="F133" s="5"/>
      <c r="G133" s="5"/>
      <c r="H133" s="89"/>
      <c r="I133" s="89"/>
      <c r="J133" s="89"/>
      <c r="K133" s="89"/>
    </row>
    <row r="134" spans="2:12" ht="17.25" x14ac:dyDescent="0.3">
      <c r="B134" s="23" t="s">
        <v>70</v>
      </c>
      <c r="C134" s="83">
        <f>B112</f>
        <v>418445813</v>
      </c>
      <c r="D134" s="5"/>
      <c r="E134" s="5"/>
      <c r="F134" s="5"/>
      <c r="G134" s="5"/>
      <c r="H134" s="90"/>
      <c r="I134" s="90"/>
      <c r="J134" s="90"/>
      <c r="K134" s="90"/>
    </row>
    <row r="135" spans="2:12" ht="17.25" customHeight="1" x14ac:dyDescent="0.3">
      <c r="B135" s="23" t="s">
        <v>71</v>
      </c>
      <c r="C135" s="83">
        <f>D112</f>
        <v>104611453</v>
      </c>
      <c r="D135" s="5"/>
      <c r="E135" s="5"/>
      <c r="F135" s="5"/>
      <c r="G135" s="5"/>
      <c r="H135" s="90"/>
      <c r="I135" s="90"/>
      <c r="J135" s="90"/>
      <c r="K135" s="90"/>
    </row>
    <row r="136" spans="2:12" ht="17.25" x14ac:dyDescent="0.3">
      <c r="B136" s="23" t="s">
        <v>72</v>
      </c>
      <c r="C136" s="83">
        <f>G112</f>
        <v>116923981.65000001</v>
      </c>
      <c r="D136" s="91"/>
      <c r="E136" s="92"/>
      <c r="F136" s="92"/>
      <c r="G136" s="92"/>
      <c r="H136" s="92"/>
      <c r="I136" s="92"/>
      <c r="J136" s="92"/>
      <c r="K136" s="5"/>
    </row>
    <row r="137" spans="2:12" ht="21.75" customHeight="1" x14ac:dyDescent="0.3">
      <c r="B137" s="5"/>
      <c r="C137" s="84"/>
      <c r="D137" s="43"/>
      <c r="E137" s="43"/>
      <c r="F137" s="43"/>
      <c r="G137" s="43"/>
      <c r="H137" s="80"/>
      <c r="I137" s="43"/>
      <c r="J137" s="43"/>
      <c r="K137" s="5"/>
    </row>
    <row r="138" spans="2:12" ht="17.25" x14ac:dyDescent="0.3">
      <c r="B138" s="5"/>
      <c r="C138" s="5"/>
      <c r="D138" s="43"/>
      <c r="E138" s="43"/>
      <c r="F138" s="43"/>
      <c r="G138" s="43"/>
      <c r="H138" s="43"/>
      <c r="I138" s="43"/>
      <c r="J138" s="43"/>
      <c r="K138" s="5"/>
    </row>
    <row r="139" spans="2:12" ht="17.25" x14ac:dyDescent="0.3">
      <c r="B139" s="5"/>
      <c r="C139" s="5"/>
      <c r="D139" s="43"/>
      <c r="E139" s="43"/>
      <c r="F139" s="43"/>
      <c r="G139" s="43"/>
      <c r="H139" s="43"/>
      <c r="I139" s="43"/>
      <c r="J139" s="43"/>
      <c r="K139" s="5"/>
    </row>
    <row r="140" spans="2:12" ht="17.25" x14ac:dyDescent="0.3">
      <c r="B140" s="5"/>
      <c r="C140" s="5"/>
      <c r="D140" s="43"/>
      <c r="E140" s="43"/>
      <c r="F140" s="43"/>
      <c r="G140" s="43"/>
      <c r="H140" s="43"/>
      <c r="I140" s="43"/>
      <c r="J140" s="43"/>
      <c r="K140" s="5"/>
    </row>
    <row r="141" spans="2:12" ht="17.25" x14ac:dyDescent="0.3">
      <c r="B141" s="5"/>
      <c r="C141" s="5"/>
      <c r="D141" s="43"/>
      <c r="E141" s="43"/>
      <c r="F141" s="43"/>
      <c r="G141" s="43"/>
      <c r="H141" s="43"/>
      <c r="I141" s="43"/>
      <c r="J141" s="43"/>
      <c r="K141" s="5"/>
    </row>
    <row r="142" spans="2:12" ht="17.25" x14ac:dyDescent="0.3">
      <c r="B142" s="5"/>
      <c r="C142" s="5"/>
      <c r="E142" s="5"/>
      <c r="F142" s="5"/>
      <c r="H142" s="43"/>
      <c r="I142" s="43"/>
      <c r="J142" s="43"/>
      <c r="K142" s="5"/>
    </row>
    <row r="143" spans="2:12" ht="17.25" x14ac:dyDescent="0.3">
      <c r="B143" s="5"/>
      <c r="D143" s="87" t="s">
        <v>88</v>
      </c>
      <c r="E143" s="87"/>
      <c r="F143" s="87"/>
      <c r="G143" s="87"/>
      <c r="L143" s="2"/>
    </row>
    <row r="144" spans="2:12" ht="17.25" x14ac:dyDescent="0.3">
      <c r="B144"/>
      <c r="C144" s="5"/>
      <c r="D144" s="85" t="s">
        <v>89</v>
      </c>
      <c r="E144" s="85"/>
      <c r="F144" s="85"/>
      <c r="G144" s="85"/>
      <c r="I144" s="78"/>
      <c r="J144" s="78"/>
      <c r="K144" s="78"/>
      <c r="L144" s="2"/>
    </row>
    <row r="145" spans="2:12" ht="17.25" x14ac:dyDescent="0.3">
      <c r="B145"/>
      <c r="C145" s="5"/>
      <c r="D145" s="85" t="s">
        <v>90</v>
      </c>
      <c r="E145" s="85"/>
      <c r="F145" s="85"/>
      <c r="G145" s="85"/>
      <c r="I145" s="78"/>
      <c r="J145" s="78"/>
      <c r="K145" s="78"/>
      <c r="L145" s="2"/>
    </row>
    <row r="146" spans="2:12" ht="17.25" x14ac:dyDescent="0.3">
      <c r="B146"/>
      <c r="C146" s="5"/>
      <c r="D146" s="85" t="s">
        <v>91</v>
      </c>
      <c r="E146" s="85"/>
      <c r="F146" s="85"/>
      <c r="G146" s="85"/>
      <c r="I146" s="78"/>
      <c r="J146" s="78"/>
      <c r="K146" s="78"/>
      <c r="L146" s="2"/>
    </row>
    <row r="147" spans="2:12" ht="17.25" x14ac:dyDescent="0.3">
      <c r="B147"/>
      <c r="C147" s="5"/>
      <c r="D147" s="5"/>
      <c r="E147" s="5"/>
      <c r="F147" s="5"/>
      <c r="G147" s="5"/>
      <c r="H147" s="76"/>
      <c r="I147" s="76"/>
      <c r="J147" s="76"/>
      <c r="K147" s="76"/>
      <c r="L147" s="2"/>
    </row>
    <row r="148" spans="2:12" ht="17.25" x14ac:dyDescent="0.3">
      <c r="B148"/>
      <c r="C148" s="5"/>
      <c r="D148" s="79"/>
      <c r="F148" s="78"/>
      <c r="G148" s="5"/>
      <c r="H148" s="76"/>
      <c r="I148" s="76"/>
      <c r="J148" s="76"/>
      <c r="K148" s="76"/>
    </row>
    <row r="149" spans="2:12" ht="17.25" x14ac:dyDescent="0.3">
      <c r="B149"/>
      <c r="C149" s="5"/>
      <c r="D149" s="78"/>
      <c r="F149" s="78"/>
      <c r="G149" s="5"/>
      <c r="H149" s="86" t="s">
        <v>107</v>
      </c>
      <c r="I149" s="86"/>
      <c r="J149"/>
      <c r="K149"/>
    </row>
    <row r="150" spans="2:12" ht="17.25" x14ac:dyDescent="0.3">
      <c r="B150" s="5"/>
      <c r="C150" s="5"/>
      <c r="D150" s="78"/>
      <c r="E150" s="5"/>
      <c r="F150" s="5"/>
      <c r="G150" s="5"/>
      <c r="H150" s="85" t="s">
        <v>99</v>
      </c>
      <c r="I150" s="85"/>
      <c r="J150"/>
      <c r="K150"/>
    </row>
    <row r="151" spans="2:12" ht="17.25" x14ac:dyDescent="0.3">
      <c r="B151" s="87" t="s">
        <v>84</v>
      </c>
      <c r="C151" s="87"/>
      <c r="D151" s="5"/>
      <c r="E151" s="5"/>
      <c r="F151" s="5"/>
      <c r="G151" s="5"/>
      <c r="H151" s="85" t="s">
        <v>87</v>
      </c>
      <c r="I151" s="85"/>
      <c r="J151" s="5"/>
      <c r="K151" s="5"/>
    </row>
    <row r="152" spans="2:12" ht="17.25" x14ac:dyDescent="0.3">
      <c r="B152" s="85" t="s">
        <v>85</v>
      </c>
      <c r="C152" s="85"/>
      <c r="D152" s="5"/>
      <c r="E152" s="5"/>
      <c r="F152" s="5"/>
      <c r="G152" s="5"/>
      <c r="H152" s="5"/>
      <c r="I152" s="5"/>
      <c r="J152" s="5"/>
      <c r="K152" s="5"/>
    </row>
    <row r="153" spans="2:12" ht="17.25" x14ac:dyDescent="0.3">
      <c r="B153" s="85" t="s">
        <v>86</v>
      </c>
      <c r="C153" s="85"/>
      <c r="D153" s="5"/>
      <c r="E153" s="77"/>
      <c r="F153" s="77"/>
      <c r="G153" s="77"/>
      <c r="H153" s="77"/>
      <c r="I153" s="5"/>
      <c r="J153" s="5"/>
      <c r="K153" s="5"/>
    </row>
    <row r="154" spans="2:12" ht="17.25" x14ac:dyDescent="0.3">
      <c r="B154" s="5"/>
      <c r="C154" s="5"/>
      <c r="D154" s="81"/>
      <c r="E154" s="81"/>
      <c r="F154" s="81"/>
      <c r="G154" s="78"/>
      <c r="H154" s="78"/>
      <c r="I154" s="5"/>
      <c r="J154" s="5"/>
      <c r="K154" s="5"/>
    </row>
    <row r="155" spans="2:12" ht="17.25" x14ac:dyDescent="0.3">
      <c r="B155" s="5"/>
      <c r="C155" s="5"/>
      <c r="D155" s="76"/>
      <c r="E155" s="76"/>
      <c r="F155" s="76"/>
      <c r="G155" s="78"/>
      <c r="H155" s="78"/>
      <c r="I155" s="5"/>
      <c r="J155" s="5"/>
      <c r="K155" s="5"/>
    </row>
    <row r="156" spans="2:12" ht="17.25" x14ac:dyDescent="0.3">
      <c r="B156" s="5"/>
      <c r="C156" s="81"/>
      <c r="D156" s="76"/>
      <c r="E156" s="76"/>
      <c r="F156" s="76"/>
      <c r="G156" s="78"/>
      <c r="H156" s="78"/>
      <c r="I156" s="5"/>
      <c r="J156" s="5"/>
      <c r="K156" s="5"/>
    </row>
    <row r="157" spans="2:12" ht="17.25" x14ac:dyDescent="0.3">
      <c r="B157" s="5"/>
      <c r="C157" s="76"/>
      <c r="J157" s="5"/>
      <c r="K157" s="5"/>
    </row>
    <row r="158" spans="2:12" ht="17.25" x14ac:dyDescent="0.3">
      <c r="B158" s="5"/>
      <c r="C158" s="76"/>
    </row>
    <row r="159" spans="2:12" ht="17.25" x14ac:dyDescent="0.3">
      <c r="B159" s="5"/>
    </row>
  </sheetData>
  <mergeCells count="153"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32:K132"/>
    <mergeCell ref="H133:K133"/>
    <mergeCell ref="H134:K134"/>
    <mergeCell ref="H135:K135"/>
    <mergeCell ref="D136:J136"/>
    <mergeCell ref="D143:G143"/>
    <mergeCell ref="C125:K125"/>
    <mergeCell ref="C126:K126"/>
    <mergeCell ref="C127:K127"/>
    <mergeCell ref="B128:K128"/>
    <mergeCell ref="B129:K129"/>
    <mergeCell ref="B130:K130"/>
    <mergeCell ref="B152:C152"/>
    <mergeCell ref="B153:C153"/>
    <mergeCell ref="D144:G144"/>
    <mergeCell ref="D145:G145"/>
    <mergeCell ref="D146:G146"/>
    <mergeCell ref="H149:I149"/>
    <mergeCell ref="H150:I150"/>
    <mergeCell ref="B151:C151"/>
    <mergeCell ref="H151:I151"/>
  </mergeCells>
  <dataValidations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120:K120 C124:K124 C44:K44 C40:K40 C48:K48 C52:K52 C56:K56 C60:K60 C64:K64 C68:K68 C72:K72"/>
    <dataValidation allowBlank="1" showInputMessage="1" showErrorMessage="1" prompt="¿En qué consiste el producto? su objetivo" sqref="C121:K121 C125:K125 C69:K69 C41:K41 C45:K45 C49:K49 C53:K53 C57:K57 C61:K61 C65:K65 C73:K73"/>
    <dataValidation allowBlank="1" showInputMessage="1" showErrorMessage="1" prompt="1. Describir lo plasmado en el presupuesto_x000a_2. Describir lo alcanzado en términos financieros y de producción " sqref="C74:K74 C122:K122 C50:K50 C70:K70 C42:K42 C46:K46 C66:K66 C54:K54 C58:K58 C62:K62 C126:K126"/>
    <dataValidation allowBlank="1" showInputMessage="1" showErrorMessage="1" prompt="De existir desvío, explicar razones." sqref="C75:K75 C123:K123 C71:K71 C67:K67 C63:K63 C47:K47 C43:K43 C51:K51 C55:K55 C59:K59 C127:K127"/>
    <dataValidation allowBlank="1" showInputMessage="1" showErrorMessage="1" prompt="Oportunidades de mejora identificadas" sqref="B78:K79 B130:K131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D115:D117 F115:F117"/>
    <dataValidation allowBlank="1" showInputMessage="1" showErrorMessage="1" prompt="Monto presupuestado para el producto" sqref="E28:E37 G28:G37 C82:C83 C134:C135 E115:E117 G115:G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5:I117"/>
  </dataValidations>
  <pageMargins left="0.52" right="0.22" top="0.49" bottom="0.74" header="0.3" footer="0.77"/>
  <pageSetup paperSize="122"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T2</vt:lpstr>
      <vt:lpstr>'T2'!Área_de_impresión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CYNTHIA FELIZ CASTILLO</cp:lastModifiedBy>
  <cp:lastPrinted>2024-07-19T12:53:06Z</cp:lastPrinted>
  <dcterms:created xsi:type="dcterms:W3CDTF">2021-03-22T15:50:10Z</dcterms:created>
  <dcterms:modified xsi:type="dcterms:W3CDTF">2024-07-19T13:47:30Z</dcterms:modified>
</cp:coreProperties>
</file>