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99cm08\Desktop\"/>
    </mc:Choice>
  </mc:AlternateContent>
  <bookViews>
    <workbookView xWindow="0" yWindow="0" windowWidth="20490" windowHeight="9045"/>
  </bookViews>
  <sheets>
    <sheet name="Hoja1" sheetId="1" r:id="rId1"/>
  </sheets>
  <externalReferences>
    <externalReference r:id="rId2"/>
  </externalReferences>
  <definedNames>
    <definedName name="_xlnm.Print_Area" localSheetId="0">Hoja1!$B$1:$K$155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1" l="1"/>
  <c r="C83" i="1"/>
  <c r="C82" i="1"/>
  <c r="B25" i="1"/>
  <c r="G25" i="1" l="1"/>
  <c r="D25" i="1"/>
  <c r="G112" i="1" l="1"/>
  <c r="C136" i="1" s="1"/>
  <c r="D112" i="1"/>
  <c r="C135" i="1" s="1"/>
  <c r="B112" i="1"/>
  <c r="C134" i="1" s="1"/>
  <c r="K117" i="1" l="1"/>
  <c r="K116" i="1"/>
  <c r="J117" i="1"/>
  <c r="J116" i="1"/>
  <c r="K30" i="1" l="1"/>
  <c r="K31" i="1"/>
  <c r="K32" i="1"/>
  <c r="K33" i="1"/>
  <c r="K34" i="1"/>
  <c r="K35" i="1"/>
  <c r="K36" i="1"/>
  <c r="K37" i="1"/>
  <c r="K29" i="1"/>
  <c r="J30" i="1"/>
  <c r="J31" i="1"/>
  <c r="J32" i="1"/>
  <c r="J33" i="1"/>
  <c r="J34" i="1"/>
  <c r="J35" i="1"/>
  <c r="J36" i="1"/>
  <c r="J37" i="1"/>
  <c r="J29" i="1"/>
  <c r="J112" i="1" l="1"/>
  <c r="J25" i="1"/>
  <c r="D16" i="1" l="1"/>
  <c r="D15" i="1"/>
  <c r="D14" i="1"/>
</calcChain>
</file>

<file path=xl/sharedStrings.xml><?xml version="1.0" encoding="utf-8"?>
<sst xmlns="http://schemas.openxmlformats.org/spreadsheetml/2006/main" count="251" uniqueCount="134">
  <si>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</si>
  <si>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</si>
  <si>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</si>
  <si>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</si>
  <si>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</si>
  <si>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</si>
  <si>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</si>
  <si>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</si>
  <si>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</si>
  <si>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</si>
  <si>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</si>
  <si>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</si>
  <si>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</si>
  <si>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</si>
  <si>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</si>
  <si>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</si>
  <si>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</si>
  <si>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</si>
  <si>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</si>
  <si>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</si>
  <si>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</si>
  <si>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</si>
  <si>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</si>
  <si>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</si>
  <si>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</si>
  <si>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</si>
  <si>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</si>
  <si>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</si>
  <si>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</si>
  <si>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</si>
  <si>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</si>
  <si>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</si>
  <si>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</si>
  <si>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</si>
  <si>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</si>
  <si>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</si>
  <si>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</si>
  <si>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</si>
  <si>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</si>
  <si>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</si>
  <si>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</si>
  <si>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</si>
  <si>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</si>
  <si>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</si>
  <si>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</si>
  <si>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</si>
  <si>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</si>
  <si>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Ejecución Trimestral</t>
  </si>
  <si>
    <t>Informe de Evaluación Trimestral de las Metas Físicas-Financieras</t>
  </si>
  <si>
    <t>3.3.3</t>
  </si>
  <si>
    <t>5128-UNIVERSIDAD AUTONOMA DE SANTO DOMINGO</t>
  </si>
  <si>
    <t>01-UNIVERSIDAD AUTONOMA DE SANTO DOMINGO</t>
  </si>
  <si>
    <t>0001-UNIVERSIDAD AUTONOMA DE SANTO DOMINGO</t>
  </si>
  <si>
    <t>Formar críticamente profesionales, investigadores y técnicos en las ciencias, las humanidades y las artes necesarias y eficientes para coadyuvar a las transformaciones que demanda el desarrollo nacional sostenible, así como difundir los ideales de la cultura de paz, progreso, justicia social, equidad de género y respeto a los derechos humanos, a fin de contribuir a la formación de una conciencia colectiva basada en valores.</t>
  </si>
  <si>
    <t>Ser una institución de excelencia y liderazgo académico, gestionada con eficiencia y acreditada nacional e internacionalmente; con un personal docente, investigador, extensionistas y egresados de alta calificación; creadora de conocimientos científicos y nuevas tecnologías, y reconocida por su contribución al desarrollo humano con equidad y hacia una sociedad democrática y solidaria.</t>
  </si>
  <si>
    <t>11-Docencia</t>
  </si>
  <si>
    <t xml:space="preserve">Define la labor fundamental de la academia, que es la relación profesor-alumno en el proceso de enseñanza-aprendizaje y tiene como objetivo elevar la calidad de la docencia, la articulación de ésta con la investigación y la extensión. </t>
  </si>
  <si>
    <t>Estudiantes matriculados</t>
  </si>
  <si>
    <t xml:space="preserve"> Presupuesto Anual </t>
  </si>
  <si>
    <t>5951 - Estudiantes de grado reciben formación en ciencias económicas y sociales</t>
  </si>
  <si>
    <t>Número de estudiantes matriculados</t>
  </si>
  <si>
    <t>5953 - Estudiantes de grado reciben formación en ciencias</t>
  </si>
  <si>
    <t>5957 - Estudiantes de grado reciben formación en ciencias jurídicas y políticas</t>
  </si>
  <si>
    <t>5969 - Estudiantes de grado reciben formación en ciencias agronómicas y veterinarias</t>
  </si>
  <si>
    <t>5972 - Estudiantes de grado reciben formación en ciencias de la educación</t>
  </si>
  <si>
    <t>5974 - Estudiantes de grado reciben formación en artes</t>
  </si>
  <si>
    <t>6040 - Estudiantes de grado reciben formación en ciencias de la salud</t>
  </si>
  <si>
    <t>6041 - Estudiantes de grado reciben formación en ingeniería y arquitectura</t>
  </si>
  <si>
    <t>6050 - Estudiantes de grado reciben formación en humanidades</t>
  </si>
  <si>
    <t>Consiste en formar recursos humanos en las áreas de las ciencias económicas y sociales conforme a las necesidades que requiere el desarrollo del país como son: Licenciatura en Economía, Licenciatura en Administración de Empresas, Licenciatura en Administración de Empresas Turísticas y Hoteleras, Licenciatura en Administración Pública, Lic. en Contabilidad, Lic. en Estadísticas, mención Informática, Lic. en Estadísticas, Mención Socioeconómica, Lic. en Mercadotecnia, Lic. en Sociología y Lic. en Trabajo Social.</t>
  </si>
  <si>
    <t>Consiste en formar los recursos humanos en las áreas de la ciencias conforme a las necesidades que requiere el desarrollo del país, que son: Licenciatura en Biología, Licenciatura en Geografía mención Recursos Naturales y Ecoturismo, Licenciatura en Geografía Mención Representación Espacial, Licenciatura en Física, Licenciatura en Matemáticas, Licenciatura en Microbiología, Licenciatura en Química, Tecnólogo Superior en Alimentos, Licenciatura en Informática, Técnico Superior Reparación y Ensamblaje de Computadoras.</t>
  </si>
  <si>
    <t>Consiste en formar los recursos humanos en las áreas de ciencias jurídicas y políticas conforme a las necesidades que requiere el desarrollo del país que son: Licenciatura en Derecho, Licenciatura en Ciencias Políticas y Lic. en Criminología.</t>
  </si>
  <si>
    <t>Consiste en formar recursos humanos en las áreas de ciencias agronómicas y veterinarias conforme a las necesidades que requiere el desarrollo del país, que son: Ingeniería en Desarrollo Agrícola Rural, Ingeniería Agronómica mención Suelos y Riego, Ingeniería en Zootecnia, Ingeniería Lácteo-Alimentaria, Tecnología en Procesos Lácteos Alimentarios y Licenciatura en Medicina Veterinaria.</t>
  </si>
  <si>
    <t xml:space="preserve">Consiste en formar recursos humanos en las áreas en ciencias de la educación conforme a las necesidades que requiere el desarrollo del país, que son: Licenciatura en Educación Básica, Licenciatura en Educación Inicial, Licenciatura en Educación mención Biología y Química, Licenciatura en Educación mención Ciencias Sociales, Licenciatura en Educación mención Filosofía y Letras, Licenciatura en Educación mención Matemáticas, Licenciatura en Educación mención Orientación Académica, Licenciatura en Educación Mención Orientación Socio-Comunitaria, Licenciatura en Educación mención Orientación para el desarrollo de Recursos Humanos, Licenciatura en Educación Física, Licenciatura en Bibliotecología. </t>
  </si>
  <si>
    <t>Consiste en formar recursos humanos en las áreas de las ciencias de la salud conforme a las necesidades que requiere el desarrollo del país, como son: Licenciatura en Farmacia, Licenciatura en Enfermería, Técnico Profesional en Enfermería, Doctor en Odontología, Licenciatura en Bioanálisis, Licenciatura en Imagenología, Técnico Radiológico y Doctor en Medicina.</t>
  </si>
  <si>
    <t>Consiste en formar recursos humanos en las áreas de la ingeniería y arquitectura conforme a las necesidades que requiere el desarrollo del país, que son: Licenciatura en Arquitectura, Ingeniería Electromecánica mención Eléctrica, Ingeniería Electromecánica mención Electrónica, Ingeniería Electromecánica mención Mecánica, Ingeniería Civil, Ingeniería Química, Licenciatura en Agrimensura e Ingeniería Industrial.</t>
  </si>
  <si>
    <t xml:space="preserve">Consiste en formar recursos humanos en las áreas humanísticas conforme a las necesidades que requiere el desarrollo del país como son: Licenciatura en Ciencias de la Comunicación Social, Licenciatura en Comunicación Social mención Comunicación, Licenciatura en Comunicación Social mención Periodismo, Licenciatura en Comunicación Social mención Relaciones Públicas. </t>
  </si>
  <si>
    <t xml:space="preserve">Presupuesto aprobado:  </t>
  </si>
  <si>
    <t xml:space="preserve">Presupuesto modificado: </t>
  </si>
  <si>
    <t>Total devengado:</t>
  </si>
  <si>
    <t>14-Bienestar Estudiantil</t>
  </si>
  <si>
    <t>Consiste en los gastos por concepto de la administración de las becas de estudios-trabajos, préstamos, servicios de comedor, albergues, aportes al economato, servicios de salud, actividades recreativas y deportivas de los estudiantes, transporte estudiantil y cualquier otro gasto que incida en el bienestar físico y psíquico de los alumnos de la UASD.(Art. 10. Res. 76-274 del H.C.U)</t>
  </si>
  <si>
    <t xml:space="preserve"> Todos los estudiantes  de la UASD que reúnan los requisitos establecidos en los reglamentos, de los recursos socio-económicos limitadas, que cumplen con un rendimiento académico.</t>
  </si>
  <si>
    <t>5940-Estudiantes acceden al servicio de bienestar estudiantil</t>
  </si>
  <si>
    <t>Número de estudiantes beneficiados por los servicios de bienestar estudiantil</t>
  </si>
  <si>
    <t>6047-Otorgamiento de créditos, becas y exoneraciones</t>
  </si>
  <si>
    <t>Número de estudiantes de grado que reciben créditos, becas y exoneraciones</t>
  </si>
  <si>
    <r>
      <rPr>
        <b/>
        <i/>
        <sz val="11"/>
        <color theme="1"/>
        <rFont val="Calibri"/>
        <family val="2"/>
        <scheme val="minor"/>
      </rPr>
      <t>Becas al Comedor:</t>
    </r>
    <r>
      <rPr>
        <i/>
        <sz val="11"/>
        <color theme="1"/>
        <rFont val="Calibri"/>
        <family val="2"/>
        <scheme val="minor"/>
      </rPr>
      <t xml:space="preserve"> Es el servicio gratuito de alimentación que la UASD ofrece a los estudiantes por sus servicios en una de las siguientes categorías: Becas de Estudio y Trabajo (BET), grupos culturales, deportistas, cuerpo del orden del comedor y por razones socio-económicas. 
</t>
    </r>
    <r>
      <rPr>
        <b/>
        <i/>
        <sz val="11"/>
        <color theme="1"/>
        <rFont val="Calibri"/>
        <family val="2"/>
        <scheme val="minor"/>
      </rPr>
      <t>Dispensario Médico:</t>
    </r>
    <r>
      <rPr>
        <i/>
        <sz val="11"/>
        <color theme="1"/>
        <rFont val="Calibri"/>
        <family val="2"/>
        <scheme val="minor"/>
      </rPr>
      <t xml:space="preserve"> Ofrece servicios de salud totalmente gratuito a la comunidad de la UASD. 
</t>
    </r>
    <r>
      <rPr>
        <b/>
        <i/>
        <sz val="11"/>
        <color theme="1"/>
        <rFont val="Calibri"/>
        <family val="2"/>
        <scheme val="minor"/>
      </rPr>
      <t>Estancia Infantil:</t>
    </r>
    <r>
      <rPr>
        <i/>
        <sz val="11"/>
        <color theme="1"/>
        <rFont val="Calibri"/>
        <family val="2"/>
        <scheme val="minor"/>
      </rPr>
      <t xml:space="preserve"> Ofrece supervisión, cuidado y estimulación de las áreas del desarrollo psicológico a los niños y niñas desde tres meses hasta seis años de edad, hijos (as) de las madres estudiantes y empleadas de escasos recursos de la universidad, como servicio emergente mientras ellas estudian en la universidad, colaborando eficazmente con la prevención del abuso infantil y sus implicaciones, frente a la vulnerabilidad de los infantes que son dejados por sus madres en situaciones no adecuadas. 
</t>
    </r>
    <r>
      <rPr>
        <b/>
        <i/>
        <sz val="11"/>
        <color theme="1"/>
        <rFont val="Calibri"/>
        <family val="2"/>
        <scheme val="minor"/>
      </rPr>
      <t xml:space="preserve">Residencia Estudiantil: </t>
    </r>
    <r>
      <rPr>
        <i/>
        <sz val="11"/>
        <color theme="1"/>
        <rFont val="Calibri"/>
        <family val="2"/>
        <scheme val="minor"/>
      </rPr>
      <t>Es un programa que está orientado a garantizar el apoyo a los estudiantes que ingresan a la UASD con talentos y grandes deseos de superación y que sus condiciones socio-económicas son limitadas.</t>
    </r>
  </si>
  <si>
    <r>
      <rPr>
        <b/>
        <i/>
        <sz val="11"/>
        <color theme="1"/>
        <rFont val="Calibri"/>
        <family val="2"/>
        <scheme val="minor"/>
      </rPr>
      <t>Otorgamientos de Beca Estudio Trabajo:</t>
    </r>
    <r>
      <rPr>
        <i/>
        <sz val="11"/>
        <color theme="1"/>
        <rFont val="Calibri"/>
        <family val="2"/>
        <scheme val="minor"/>
      </rPr>
      <t xml:space="preserve"> Concede a los estudiantes por sus aptitudes para realizar labores auxiliares y administrativas la oportunidad de insertarse al área laboral creando el hábito de responsabilidad y proporcionar un incentivo económico que le supla las necesidades para culminar su carrera. Así como otros servicios prestados, de conformidad con los procedimientos, deberes y derechos. 
</t>
    </r>
    <r>
      <rPr>
        <b/>
        <i/>
        <sz val="11"/>
        <color theme="1"/>
        <rFont val="Calibri"/>
        <family val="2"/>
        <scheme val="minor"/>
      </rPr>
      <t>Crédito Educativo:</t>
    </r>
    <r>
      <rPr>
        <i/>
        <sz val="11"/>
        <color theme="1"/>
        <rFont val="Calibri"/>
        <family val="2"/>
        <scheme val="minor"/>
      </rPr>
      <t xml:space="preserve"> Es el préstamo o crédito educativo mediante el cual la universidad contribuye a financiar la carrera de los bachilleres que reúnan las condiciones socio-económicas y académicas. </t>
    </r>
  </si>
  <si>
    <t xml:space="preserve">• Apertura de nuevos programas formativos en áreas o disciplinas demandadas por la sociedad y el mercado laboral e insertar el uso de las tecnologías en todos los programas.     • Implementar un proceso de rediseño curricular integral que permita actualizar todos los planes y programas de estudios por carrera y asignatura  acorde con las demandas de los sectores productivos y los requerimientos de desarrollo del país.  • Reorientar el perfil del egresado de algunos programas formativos en correspondencia con el desarrollo científico del país. • Establecer mecanismos  para que se actualicen  de manera periódica los contenidos de asignaturas.  • Planificar y desarrollar acciones tendentes a vincular la investigación con la docencia de grado y de postgrado.  • Definir un nuevo Reglamento de Rendimiento Académico Estudiantil, para unificar todos los criterios y concretar la política de evaluación de aprendizajes definida. • Crear mecanismos para elevar el porcentaje de egresados, mediante  programación de asignaturas en línea. • Fortalecer en la práctica la articulación entre la función de extensión y de docencia.                                                                                                                                                                                                                                                                                                                                                                                                                                                                                                                                                                                                                                                                                                                                                                                                                                                                                                                                                                                                                                                                                                                 </t>
  </si>
  <si>
    <t xml:space="preserve"> Programación Trimestral</t>
  </si>
  <si>
    <t>• Diseñar e implementar campaña de información y publicidad sobre los servicios que ofrece la UASD a estudiantes.
• Institucionalizar la evaluación anual de los servicios estudiantiles que ofrece la UASD, con participación directa de los beneficiarios y colocando buzones de sugerencias en las oficinas que  brindan dichos servicios.</t>
  </si>
  <si>
    <t xml:space="preserve">Consiste en formar recursos humanos en las áreas artísticas conforme a las necesidades que requiere el desarrollo del país como son: Historia y Crítica del Arte, Licenciatura en Publicidad mención Ilustración, Licenciatura en Publicidad mención Creatividad y Gerencia, Licenciatura en Publicidad mención Diseño Gráfico Publicitario, Técnico en Diseño, Gráfico Publicitario, Licenciatura en Teatro, Licenciatura en Teatro mención Actuación, Licenciatura en Teatro mención Dirección y Dramaturgia, Técnico Superior en Actuación, Licenciatura en Música mención Teoría y Educación Musical, Licenciatura en Cine y Medios Audiovisuales, Licenciatura en Producción de Televisión y Audiovisuales, Técnico en Fotografía, Licenciatura en Artes Plásticas mención Escultura, Artes Plásticas mención Pintura, Técnico en Ilustración, Licenciatura Diseño Artesanal y Decoración de Ambiente, Licenciatura en Diseño de Modas, Técnico en Diseño Artesanal, Técnico en Diseño de Muebles, Técnico en Patrón y Confección de Moda. </t>
  </si>
  <si>
    <t>DESARROLLO PRODUCTIVO</t>
  </si>
  <si>
    <t>Consolidar un sistema de educación superior de calidad, que responda a las necesidades del desarrollo de la Nación</t>
  </si>
  <si>
    <t>V-5</t>
  </si>
  <si>
    <t xml:space="preserve">La desviación presentada de un 79% por encima de lo programado en la ejecución física es considerable, ya que los servicios de salud aumentaron al igual que las raciones alimenticias por la apertura del Comedor Universitario debido a la presencialidad del semestre 2023-10, en los servicios Estancia Infantil, Residencia estudiantil continúan suspendida hasta nuevo aviso por la pandemia COVID-19.  La desviación presentada de un 12% por encima de lo programado en la ejecución financiera debido al aumento salarial aplicado por el acuerdo en febrero 2021 con los gremios universitarios y aplicado en Febrero 2023.   </t>
  </si>
  <si>
    <t xml:space="preserve">Con relación a la ejecución de créditos, becas y exoneraciones otorgadas, se logró el 97% de la meta programada para el trimestre Enero-Marzo del año 2022. Se programó otorgar 214 ayudas económicas con una programación financiera de RD$8,602,243 y se otorgaron 208, con una ejecución de RD$19,939,322 del producto físico programado,  el cual representa el 232% es decir 132% más del financiero programado. </t>
  </si>
  <si>
    <t xml:space="preserve">La Desviación presentada de un 3% por debajo de lo programado en la ejecución física no es considerable. Mientras que la desviación de un 132% por encima de lo programado en la ejecución financiera se debe al aumento salarial aplicado en Febrero 2023 por el acuerdo en febrero 2021 con los gremios universitarios. </t>
  </si>
  <si>
    <t>Aumentar la cantidad de estudiantes formados en las áreas Artísticas, Humanísticas, de las Ciencias e Ingeniería y Arquitectura, a través de la matriculación y reinscripción de 317,735.00 en el año 2021 a 386,002.00 en el año 2023.</t>
  </si>
  <si>
    <t>Reanudar los servicios que habilitan a los estudiantes para recibir y asimilar los procesos formativos de nivel superior y carreras específicas, de 1,548,390.00 servicios que se habían paralizado por la pandemia COVID-19, en el año 2021 a 1,616,036.00 para el año 2023.</t>
  </si>
  <si>
    <t>LIC. SAMARY MARTINEZ</t>
  </si>
  <si>
    <t>WILLIAN MARTINEZ, M.A.</t>
  </si>
  <si>
    <t xml:space="preserve">Encargada División de Formulación </t>
  </si>
  <si>
    <t xml:space="preserve">Director Departamento de </t>
  </si>
  <si>
    <t>Y Evaluación de Presupuesto</t>
  </si>
  <si>
    <t>Planificación Económica</t>
  </si>
  <si>
    <t>NOEL DE LA ROSA, M.A.</t>
  </si>
  <si>
    <t xml:space="preserve">Director General de Planificación </t>
  </si>
  <si>
    <t>Y Desarrollo Institucional</t>
  </si>
  <si>
    <t>(DIGEPLANDI)</t>
  </si>
  <si>
    <t xml:space="preserve">Ejecución Presupuestaria Primer Trimestre 2023 </t>
  </si>
  <si>
    <t xml:space="preserve">La Desviación presentada de un 18% por debajo de lo programado en la ejecución física se debe a cambio de carrera y que no concluyeron el programa a tiempo para la graduación. En cuanto a la desviación presentada de un 11% por encima de lo programado en la ejecución financiera se debe al aumento salarial aplicado por el acuerdo en febrero 2021 con los gremios universitarios y aplicado en Febrero 2023. </t>
  </si>
  <si>
    <t xml:space="preserve">La Desviación presentada de un 10% por debajo de lo programado en la ejecución física se debe a cambio de carrera y que no concluyeron el programa a tiempo para la graduación. En cuanto a la desviación presentada de un 106% por encima de lo programado en la ejecución financiera se debe al aumento salarial aplicado por el acuerdo en febrero 2021 con los gremios universitarios y aplicado en Febrero 2023. </t>
  </si>
  <si>
    <t xml:space="preserve">La Desviación presentada de un 6% por debajo de lo programado en la ejecución física no es considerable. Mientras que la desviación de un 51% por encima de lo programado en la ejecución financiera se debe al aumento salarial aplicado en Febrero 2023 por el acuerdo en febrero 2021 con los gremios universitarios. </t>
  </si>
  <si>
    <t xml:space="preserve">La Desviación presentada de un 34% por debajo de lo programado en la ejecución física se debe a cambio de carrera y que no concluyeron el programa a tiempo para la graduación. En cuanto a la desviación presentada de un 166% por encima de lo programado en la ejecución financiera se debe al aumento salarial aplicado por el acuerdo en febrero 2021 con los gremios universitarios y aplicado en Febrero 2023. </t>
  </si>
  <si>
    <t xml:space="preserve">La Desviación presentada de un 18% por encima de lo programado en la ejecución física se debe al aumento de la cantidad de estudiantes de nuevo ingreso a la facultad. En cuanto a la desviación presentada de un 76% por encima de lo programado en la ejecución financiera se debe al aumento salarial aplicado por el acuerdo en febrero 2021 con los gremios universitarios y aplicado en Febrero 2023. </t>
  </si>
  <si>
    <t xml:space="preserve">La Desviación presentada de un 9% por encima de lo programado en la ejecución física se debe al aumento de la cantidad de estudiantes de nuevo ingreso a la facultad. En cuanto a la desviación presentada de un 90% por encima de lo programado en la ejecución financiera se debe al aumento salarial aplicado por el acuerdo en febrero 2021 con los gremios universitarios y aplicado en Febrero 2023. </t>
  </si>
  <si>
    <t xml:space="preserve">La Desviación presentada de un 7% por debajo de lo programado en la ejecución física no es considerable. Mientras que la desviación de un 80% por encima de lo programado en la ejecución financiera se debe al aumento salarial aplicado en Febrero 2023 por el acuerdo en febrero 2021 con los gremios universitarios. </t>
  </si>
  <si>
    <t xml:space="preserve">La Desviación presentada de un 10% por debajo de lo programado en la ejecución física se debe a cambio de carrera y que no concluyeron el programa a tiempo para la graduación. En cuanto a la desviación presentada de un 85% por encima de lo programado en la ejecución financiera se debe al aumento salarial aplicado por el acuerdo en febrero 2021 con los gremios universitarios y aplicado en Febrero 2023. </t>
  </si>
  <si>
    <t xml:space="preserve">La Desviación presentada de un 1% por debajo de lo programado en la ejecución física no es considerable. Mientras que la desviación de un 19% por encima de lo programado en la ejecución financiera se debe al aumento salarial aplicado en Febrero 2023 por el acuerdo en febrero 2021 con los gremios universitarios. </t>
  </si>
  <si>
    <t>Ejecución Presupuestaria Primer Trimestre 2023</t>
  </si>
  <si>
    <t>I -Información Institucional</t>
  </si>
  <si>
    <t>Con relación a la ejecución física en la formación de profesionales en Ciencias Económicas y Sociales, se logró formar el 82%  de la meta física programada para el trimestre Enero-Marzo 2023, donde se esperaba atender 13,651 estudiantes con un monto presupuestado de  RD$120,036,319. Se logró atender a 11,148 en los siguientes ámbitos 10,311 en el grado, 510 de nuevo ingreso a facultad,  276 Titulados de grado y  51 Titulados de Postgrado;  con un monto de ejecución financiera de RD$252,991,304 representando un 211%.</t>
  </si>
  <si>
    <t>Con relación a la ejecución física en la formación de profesionales en Ciencias, se logró formar el 109%  de la meta física programada para el trimestre Enero-Marzo 2023, donde se esperaba atender 3,893 estudiantes con un monto presupuestado de  RD$177,785,555. Se logró atender a 4,226 en los siguientes ámbitos 3,108 en el grado, 1,021 de nuevo ingreso a facultad,  50 Titulados de grado y  47 Titulados de Postgrado;  con un monto de ejecución financiera de RD$337,200,106 representando un 190%.</t>
  </si>
  <si>
    <t>Con relación a la ejecución física en la formación de profesionales en Ciencias Jurídicas y Políticas, se logró formar el 90%  de la meta física programada para el trimestre Enero-Marzo 2023, donde se esperaba atender 4,955 estudiantes con un monto presupuestado de  RD$67,084,437. Se logró atender a 4,465 en los siguientes ámbitos 3,817 en el grado, 510 de nuevo ingreso a facultad,  91 Titulados de grado y  47 Titulados de Postgrado;  con un monto de ejecución financiera de RD$138,039,006 representando un 206%.</t>
  </si>
  <si>
    <r>
      <t>Con relación a la ejecución física en la formación de profesionales en Ciencias Agronómicas y Veterinarias, se logró formar el 94%  de la meta física programada para el trimestre Enero-Marzo año 2022, donde se esperaba atender 1,272 estudiantes con un monto presupuestado de  RD$34,338,866 Se logró atender a 1,200 en los siguientes ámbitos 1,199 en el grado,  1 Titulados de grado;  con una ejecución presupuestaria de RD$51,825,963 lo que representó un 151 % es decir 51</t>
    </r>
    <r>
      <rPr>
        <i/>
        <strike/>
        <sz val="11"/>
        <color theme="1"/>
        <rFont val="Calibri"/>
        <family val="2"/>
        <scheme val="minor"/>
      </rPr>
      <t>%</t>
    </r>
    <r>
      <rPr>
        <i/>
        <sz val="11"/>
        <color theme="1"/>
        <rFont val="Calibri"/>
        <family val="2"/>
        <scheme val="minor"/>
      </rPr>
      <t xml:space="preserve"> más del financiero  programado.</t>
    </r>
  </si>
  <si>
    <t>Con relación a la ejecución física en la formación de profesionales en Ciencias de la Educación, se logró formar el 66%  de la meta física programada para el trimestre Enero-Marzo 2023, donde se esperaba atender 29,390 estudiantes con un monto presupuestado de  RD$86,010,447. Se logró atender a 19,469 en los siguientes ámbitos 18,878 en el grado, 517 Titulados de grado y  74 Titulados de Postgrado;  con un monto de ejecución financiera de RD$229,094,298 representando un 266%.</t>
  </si>
  <si>
    <t>Con relación a la ejecución física en la formación de profesionales en Artes, se logró formar el 118%  de la meta física programada para el trimestre Enero-Marzo 2023, donde se esperaba atender 2,952 estudiantes con un monto presupuestado de  RD$47,698,976. Se logró atender a 3,474 en los siguientes ámbitos 2,405 en el grado, 1,021 de nuevo ingreso a facultad,  48 Titulados de grado;  con un monto de ejecución financiera de RD$84,058,179 representando un 176%.</t>
  </si>
  <si>
    <t>Con relación a la ejecución física en la formación de profesionales en Ciencias de la Salud, se logró formar el 93%  de la meta física programada para el trimestre Enero-Marzo 2023, donde se esperaba atender 15,128 estudiantes con un monto presupuestado de  RD$195,218,848. Se logró atender a 14,103 en los siguientes ámbitos 13,360 en el grado,   667 Titulados de grado y  76 Titulados de Postgrado;  con un monto de ejecución financiera de RD$351,463,217 representando un 180%.</t>
  </si>
  <si>
    <t>Con relación a la ejecución física en la formación de profesionales en Ingeniería y Arquitectura, se logró formar el 90%  de la meta física programada para el trimestre Enero-Marzo 2023, donde se esperaba atender 9,573 estudiantes con un monto presupuestado de RD$62,029,774. Se logró atender a 8,637 en los siguientes ámbitos 6,901 en el grado, 1,531 de nuevo ingreso a facultad,  202 Titulados de grado y  3 Titulados de Postgrado;  con un monto de ejecución financiera de RD$114,454,711 representando un 185%.</t>
  </si>
  <si>
    <t>Con relación a la ejecución física en la formación de profesionales en Humanidades, se logró formar el 99%  de la meta física programada para el trimestre Enero-Marzo 2023, donde se esperaba atender 15,686 estudiantes con un monto presupuestado de  RD$146,605,520. Se logró atender a 15,527 en los siguientes ámbitos 13,840 en el grado, 1,531 nuevo ingreso a la facultad, 114 Titulados de grado y 42 Titulados de Postgrado;  con un monto de ejecución financiera de RD$320,381,163 representando un 219%.</t>
  </si>
  <si>
    <t>Competitividad e innovación en un ambiente favorable a la cooperación y la responsabilidad social</t>
  </si>
  <si>
    <t>Con relación a la ejecución física, en los servicios ofertados se logro atender el 179% de la programación física para el trimestre Enero-Marzo 2023, donde se esperaba ofertar 403,795 servicios con un monto presupuestado de RD$107,373,140. se ofertaron 722,422 servicios con un monto de ejecución financiera de RD$119,868,799 logrando un 112% de la programación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</si>
</sst>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0"/>
      <color rgb="FF000000"/>
      <name val="Calibri"/>
      <family val="2"/>
    </font>
    <font>
      <b/>
      <i/>
      <sz val="11"/>
      <color theme="1"/>
      <name val="Calibri"/>
      <family val="2"/>
      <scheme val="minor"/>
    </font>
    <font>
      <sz val="10.5"/>
      <color theme="1"/>
      <name val="Calibri"/>
      <family val="2"/>
      <scheme val="minor"/>
    </font>
    <font>
      <sz val="11.5"/>
      <name val="Calibri"/>
      <family val="2"/>
    </font>
    <font>
      <sz val="11.5"/>
      <color theme="1"/>
      <name val="Calibri"/>
      <family val="2"/>
      <scheme val="minor"/>
    </font>
    <font>
      <i/>
      <sz val="11.5"/>
      <color theme="1"/>
      <name val="Calibri"/>
      <family val="2"/>
      <scheme val="minor"/>
    </font>
    <font>
      <sz val="12"/>
      <name val="Calibri"/>
      <family val="2"/>
    </font>
    <font>
      <b/>
      <sz val="10.5"/>
      <color rgb="FF000000"/>
      <name val="Calibri"/>
      <family val="2"/>
    </font>
    <font>
      <sz val="12"/>
      <color rgb="FF000000"/>
      <name val="Calibri"/>
      <family val="2"/>
    </font>
    <font>
      <b/>
      <sz val="12"/>
      <color rgb="FF000000"/>
      <name val="Calibri"/>
      <family val="2"/>
    </font>
    <font>
      <b/>
      <sz val="12"/>
      <name val="Calibri"/>
      <family val="2"/>
    </font>
    <font>
      <sz val="11.5"/>
      <color rgb="FF000000"/>
      <name val="Calibri"/>
      <family val="2"/>
      <scheme val="minor"/>
    </font>
    <font>
      <sz val="12"/>
      <color rgb="FF000000"/>
      <name val="Calibri"/>
      <family val="2"/>
      <scheme val="minor"/>
    </font>
    <font>
      <sz val="13"/>
      <name val="Calibri"/>
      <family val="2"/>
    </font>
    <font>
      <sz val="13"/>
      <color theme="1"/>
      <name val="Calibri"/>
      <family val="2"/>
      <scheme val="minor"/>
    </font>
    <font>
      <b/>
      <sz val="11"/>
      <name val="Times New Roman"/>
      <family val="1"/>
    </font>
    <font>
      <sz val="11"/>
      <name val="Times New Roman"/>
      <family val="1"/>
    </font>
    <font>
      <i/>
      <strike/>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34998626667073579"/>
      </left>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17" xfId="0" applyFont="1" applyBorder="1" applyAlignment="1">
      <alignment vertical="center"/>
    </xf>
    <xf numFmtId="0" fontId="9" fillId="0" borderId="0" xfId="0" applyFont="1" applyProtection="1">
      <protection locked="0"/>
    </xf>
    <xf numFmtId="0" fontId="8" fillId="0" borderId="17" xfId="0" applyFont="1" applyBorder="1" applyAlignment="1">
      <alignment vertical="center" wrapText="1"/>
    </xf>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8" fillId="0" borderId="0" xfId="0" applyFont="1" applyBorder="1" applyAlignment="1" applyProtection="1">
      <alignment horizontal="left" vertical="center" wrapText="1"/>
      <protection locked="0"/>
    </xf>
    <xf numFmtId="0" fontId="8" fillId="0" borderId="35" xfId="0" applyFont="1" applyBorder="1" applyAlignment="1">
      <alignment vertical="center"/>
    </xf>
    <xf numFmtId="0" fontId="8" fillId="0" borderId="31" xfId="0" applyFont="1" applyBorder="1" applyAlignment="1">
      <alignment vertical="center"/>
    </xf>
    <xf numFmtId="0" fontId="14" fillId="0" borderId="26" xfId="0" applyFont="1" applyBorder="1" applyAlignment="1" applyProtection="1">
      <alignment vertical="center" wrapText="1"/>
      <protection locked="0"/>
    </xf>
    <xf numFmtId="0" fontId="14" fillId="0" borderId="22"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13" fillId="8" borderId="25" xfId="0" applyFont="1" applyFill="1" applyBorder="1" applyAlignment="1">
      <alignment horizontal="center" vertical="center" wrapText="1" readingOrder="1"/>
    </xf>
    <xf numFmtId="0" fontId="13" fillId="8" borderId="26" xfId="0" applyFont="1" applyFill="1" applyBorder="1" applyAlignment="1">
      <alignment horizontal="center" vertical="center" readingOrder="1"/>
    </xf>
    <xf numFmtId="0" fontId="22" fillId="6" borderId="19" xfId="0" applyFont="1" applyFill="1" applyBorder="1" applyAlignment="1">
      <alignment horizontal="center" vertical="center" wrapText="1"/>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3" fillId="0" borderId="0" xfId="0" applyFont="1" applyProtection="1">
      <protection locked="0"/>
    </xf>
    <xf numFmtId="0" fontId="24" fillId="0" borderId="0" xfId="0" applyFont="1"/>
    <xf numFmtId="0" fontId="27" fillId="8" borderId="28" xfId="0" applyFont="1" applyFill="1" applyBorder="1" applyAlignment="1">
      <alignment horizontal="center" vertical="center" wrapText="1" readingOrder="1"/>
    </xf>
    <xf numFmtId="0" fontId="27" fillId="8" borderId="29" xfId="0" applyFont="1" applyFill="1" applyBorder="1" applyAlignment="1">
      <alignment horizontal="center" vertical="center" readingOrder="1"/>
    </xf>
    <xf numFmtId="0" fontId="27" fillId="8" borderId="29" xfId="0" applyFont="1" applyFill="1" applyBorder="1" applyAlignment="1">
      <alignment horizontal="center" vertical="center" wrapText="1" readingOrder="1"/>
    </xf>
    <xf numFmtId="0" fontId="27" fillId="8" borderId="30"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20" fillId="0" borderId="29" xfId="0" applyFont="1" applyFill="1" applyBorder="1" applyAlignment="1">
      <alignment horizontal="left" vertical="center" wrapText="1" readingOrder="1"/>
    </xf>
    <xf numFmtId="3" fontId="28" fillId="0" borderId="29" xfId="1" applyNumberFormat="1" applyFont="1" applyFill="1" applyBorder="1" applyAlignment="1">
      <alignment horizontal="center" vertical="center" wrapText="1" readingOrder="1"/>
    </xf>
    <xf numFmtId="165" fontId="26" fillId="0" borderId="26" xfId="0" applyNumberFormat="1" applyFont="1" applyBorder="1" applyAlignment="1" applyProtection="1">
      <alignment horizontal="center" vertical="center" wrapText="1" readingOrder="1"/>
      <protection locked="0"/>
    </xf>
    <xf numFmtId="165" fontId="26" fillId="0" borderId="26" xfId="0" applyNumberFormat="1" applyFont="1" applyBorder="1" applyAlignment="1" applyProtection="1">
      <alignment horizontal="center" vertical="center" wrapText="1"/>
      <protection locked="0"/>
    </xf>
    <xf numFmtId="9" fontId="30" fillId="7" borderId="26" xfId="2" applyNumberFormat="1" applyFont="1" applyFill="1" applyBorder="1" applyAlignment="1" applyProtection="1">
      <alignment horizontal="center" vertical="center" wrapText="1" readingOrder="1"/>
    </xf>
    <xf numFmtId="9" fontId="30" fillId="7" borderId="23" xfId="2" applyNumberFormat="1" applyFont="1" applyFill="1" applyBorder="1" applyAlignment="1" applyProtection="1">
      <alignment horizontal="center" vertical="center" wrapText="1" readingOrder="1"/>
    </xf>
    <xf numFmtId="166" fontId="16" fillId="0" borderId="0" xfId="0" applyNumberFormat="1" applyFont="1" applyBorder="1" applyAlignment="1" applyProtection="1">
      <alignment horizontal="center" vertical="center" wrapText="1" readingOrder="1"/>
    </xf>
    <xf numFmtId="0" fontId="2" fillId="0" borderId="0" xfId="0" applyFont="1" applyBorder="1" applyAlignment="1">
      <alignment vertical="top"/>
    </xf>
    <xf numFmtId="0" fontId="8" fillId="0" borderId="31" xfId="0" applyFont="1" applyBorder="1" applyAlignment="1" applyProtection="1">
      <alignment vertical="center" wrapText="1"/>
      <protection locked="0"/>
    </xf>
    <xf numFmtId="164" fontId="31" fillId="0" borderId="12"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164" fontId="32" fillId="0" borderId="12"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3" fillId="0" borderId="0" xfId="0" applyFont="1" applyProtection="1">
      <protection locked="0"/>
    </xf>
    <xf numFmtId="0" fontId="34" fillId="0" borderId="0" xfId="0" applyFont="1"/>
    <xf numFmtId="0" fontId="7" fillId="0" borderId="20" xfId="0" applyFont="1" applyBorder="1" applyAlignment="1">
      <alignment vertical="top"/>
    </xf>
    <xf numFmtId="166" fontId="26" fillId="0" borderId="20" xfId="0" applyNumberFormat="1" applyFont="1" applyBorder="1" applyAlignment="1" applyProtection="1">
      <alignment horizontal="center" vertical="center" wrapText="1" readingOrder="1"/>
    </xf>
    <xf numFmtId="9" fontId="29" fillId="8" borderId="29" xfId="2" applyNumberFormat="1" applyFont="1" applyFill="1" applyBorder="1" applyAlignment="1">
      <alignment horizontal="center" vertical="center" wrapText="1" readingOrder="1"/>
    </xf>
    <xf numFmtId="9" fontId="29" fillId="8" borderId="30" xfId="2" applyNumberFormat="1" applyFont="1" applyFill="1" applyBorder="1" applyAlignment="1">
      <alignment horizontal="center" vertical="center" wrapText="1" readingOrder="1"/>
    </xf>
    <xf numFmtId="167" fontId="30" fillId="7" borderId="38" xfId="0" applyNumberFormat="1" applyFont="1" applyFill="1" applyBorder="1" applyAlignment="1" applyProtection="1">
      <alignment horizontal="center" vertical="center" wrapText="1" readingOrder="1"/>
    </xf>
    <xf numFmtId="167" fontId="30" fillId="7" borderId="26" xfId="2" applyNumberFormat="1" applyFont="1" applyFill="1" applyBorder="1" applyAlignment="1" applyProtection="1">
      <alignment horizontal="center" vertical="center" wrapText="1" readingOrder="1"/>
    </xf>
    <xf numFmtId="0" fontId="11" fillId="0" borderId="0" xfId="0" applyFont="1" applyAlignment="1" applyProtection="1">
      <alignment horizontal="center"/>
      <protection locked="0"/>
    </xf>
    <xf numFmtId="0" fontId="6" fillId="4" borderId="17" xfId="0" applyFont="1" applyFill="1" applyBorder="1" applyAlignment="1">
      <alignment horizontal="left" vertical="center"/>
    </xf>
    <xf numFmtId="0" fontId="6" fillId="4" borderId="0" xfId="0" applyFont="1" applyFill="1" applyAlignment="1">
      <alignment horizontal="left" vertical="center"/>
    </xf>
    <xf numFmtId="0" fontId="6" fillId="4" borderId="18" xfId="0" applyFont="1" applyFill="1" applyBorder="1" applyAlignment="1">
      <alignment horizontal="left" vertical="center"/>
    </xf>
    <xf numFmtId="0" fontId="7" fillId="5" borderId="17"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18" xfId="0" applyFont="1" applyFill="1" applyBorder="1" applyAlignment="1">
      <alignment horizontal="left" vertical="center" wrapText="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6" fillId="0" borderId="0" xfId="0" applyFont="1" applyBorder="1" applyAlignment="1">
      <alignment horizontal="left" vertical="center" wrapText="1"/>
    </xf>
    <xf numFmtId="0" fontId="9" fillId="0" borderId="0" xfId="0" applyFont="1" applyBorder="1" applyAlignment="1" applyProtection="1">
      <alignment horizontal="center"/>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8" fillId="0" borderId="0" xfId="0" applyFont="1" applyBorder="1" applyAlignment="1" applyProtection="1">
      <alignment horizontal="left" vertical="center" wrapText="1"/>
      <protection locked="0"/>
    </xf>
    <xf numFmtId="0" fontId="12" fillId="8" borderId="26" xfId="0" applyFont="1" applyFill="1" applyBorder="1" applyAlignment="1">
      <alignment horizontal="center" vertical="center" wrapText="1" readingOrder="1"/>
    </xf>
    <xf numFmtId="0" fontId="9" fillId="6" borderId="26" xfId="0" applyFont="1" applyFill="1" applyBorder="1" applyAlignment="1">
      <alignment vertical="top" wrapText="1"/>
    </xf>
    <xf numFmtId="0" fontId="9" fillId="6" borderId="27" xfId="0" applyFont="1" applyFill="1" applyBorder="1" applyAlignment="1">
      <alignment vertical="top" wrapText="1"/>
    </xf>
    <xf numFmtId="0" fontId="11" fillId="6" borderId="21" xfId="0" applyFont="1" applyFill="1" applyBorder="1" applyAlignment="1">
      <alignment horizontal="center" vertical="center" wrapText="1" readingOrder="1"/>
    </xf>
    <xf numFmtId="0" fontId="11" fillId="6" borderId="22"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34"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39" fontId="33" fillId="0" borderId="25" xfId="1" applyNumberFormat="1" applyFont="1" applyFill="1" applyBorder="1" applyAlignment="1" applyProtection="1">
      <alignment horizontal="center" vertical="center" wrapText="1" readingOrder="1"/>
      <protection locked="0"/>
    </xf>
    <xf numFmtId="39" fontId="33" fillId="0" borderId="26" xfId="1" applyNumberFormat="1" applyFont="1" applyFill="1" applyBorder="1" applyAlignment="1" applyProtection="1">
      <alignment horizontal="center" vertical="center" wrapText="1" readingOrder="1"/>
      <protection locked="0"/>
    </xf>
    <xf numFmtId="39" fontId="33" fillId="0" borderId="23" xfId="1" applyNumberFormat="1" applyFont="1" applyFill="1" applyBorder="1" applyAlignment="1" applyProtection="1">
      <alignment horizontal="center" vertical="center" wrapText="1" readingOrder="1"/>
    </xf>
    <xf numFmtId="39" fontId="33" fillId="0" borderId="34" xfId="1" applyNumberFormat="1" applyFont="1" applyFill="1" applyBorder="1" applyAlignment="1" applyProtection="1">
      <alignment horizontal="center" vertical="center" wrapText="1" readingOrder="1"/>
    </xf>
    <xf numFmtId="39" fontId="33" fillId="0" borderId="22" xfId="1" applyNumberFormat="1" applyFont="1" applyFill="1" applyBorder="1" applyAlignment="1" applyProtection="1">
      <alignment horizontal="center" vertical="center" wrapText="1" readingOrder="1"/>
    </xf>
    <xf numFmtId="10" fontId="33" fillId="7" borderId="26" xfId="2" applyNumberFormat="1" applyFont="1" applyFill="1" applyBorder="1" applyAlignment="1" applyProtection="1">
      <alignment horizontal="center" vertical="center" wrapText="1" readingOrder="1"/>
    </xf>
    <xf numFmtId="10" fontId="33" fillId="7" borderId="27" xfId="2" applyNumberFormat="1" applyFont="1" applyFill="1" applyBorder="1" applyAlignment="1" applyProtection="1">
      <alignment horizontal="center" vertical="center" wrapText="1" readingOrder="1"/>
    </xf>
    <xf numFmtId="0" fontId="6" fillId="4" borderId="0" xfId="0" applyFont="1" applyFill="1" applyBorder="1" applyAlignment="1">
      <alignment horizontal="left" vertical="center"/>
    </xf>
    <xf numFmtId="0" fontId="7" fillId="5" borderId="0" xfId="0" applyFont="1" applyFill="1" applyBorder="1" applyAlignment="1">
      <alignment horizontal="left" vertical="center" wrapText="1"/>
    </xf>
    <xf numFmtId="166" fontId="26" fillId="0" borderId="20" xfId="0" applyNumberFormat="1" applyFont="1" applyBorder="1" applyAlignment="1" applyProtection="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49" fontId="18" fillId="0" borderId="36" xfId="0" quotePrefix="1" applyNumberFormat="1" applyFont="1" applyBorder="1" applyAlignment="1" applyProtection="1">
      <alignment horizontal="left" vertical="center" wrapText="1"/>
      <protection locked="0"/>
    </xf>
    <xf numFmtId="49" fontId="18" fillId="0" borderId="37" xfId="0" quotePrefix="1" applyNumberFormat="1" applyFont="1" applyBorder="1" applyAlignment="1" applyProtection="1">
      <alignment horizontal="left" vertical="center" wrapText="1"/>
      <protection locked="0"/>
    </xf>
    <xf numFmtId="49" fontId="18" fillId="0" borderId="0" xfId="0" quotePrefix="1" applyNumberFormat="1" applyFont="1" applyBorder="1" applyAlignment="1" applyProtection="1">
      <alignment horizontal="left" vertical="center" wrapText="1"/>
      <protection locked="0"/>
    </xf>
    <xf numFmtId="49" fontId="18" fillId="0" borderId="18" xfId="0" quotePrefix="1" applyNumberFormat="1" applyFont="1" applyBorder="1" applyAlignment="1" applyProtection="1">
      <alignment horizontal="left" vertical="center" wrapText="1"/>
      <protection locked="0"/>
    </xf>
    <xf numFmtId="0" fontId="22" fillId="6" borderId="20" xfId="0" applyFont="1" applyFill="1" applyBorder="1" applyAlignment="1">
      <alignment horizontal="center"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39" fontId="26" fillId="0" borderId="25" xfId="1" applyNumberFormat="1" applyFont="1" applyFill="1" applyBorder="1" applyAlignment="1" applyProtection="1">
      <alignment horizontal="center" vertical="center" wrapText="1" readingOrder="1"/>
    </xf>
    <xf numFmtId="39" fontId="26" fillId="0" borderId="26" xfId="1" applyNumberFormat="1" applyFont="1" applyFill="1" applyBorder="1" applyAlignment="1" applyProtection="1">
      <alignment horizontal="center" vertical="center" wrapText="1" readingOrder="1"/>
    </xf>
    <xf numFmtId="10" fontId="26" fillId="7" borderId="26" xfId="2" applyNumberFormat="1" applyFont="1" applyFill="1" applyBorder="1" applyAlignment="1" applyProtection="1">
      <alignment horizontal="center" vertical="center" wrapText="1" readingOrder="1"/>
    </xf>
    <xf numFmtId="10" fontId="26" fillId="7" borderId="27" xfId="2" applyNumberFormat="1" applyFont="1" applyFill="1" applyBorder="1" applyAlignment="1" applyProtection="1">
      <alignment horizontal="center" vertical="center" wrapText="1" readingOrder="1"/>
    </xf>
    <xf numFmtId="39" fontId="26" fillId="0" borderId="23" xfId="1" applyNumberFormat="1" applyFont="1" applyFill="1" applyBorder="1" applyAlignment="1" applyProtection="1">
      <alignment horizontal="center" vertical="center" wrapText="1" readingOrder="1"/>
    </xf>
    <xf numFmtId="39" fontId="26" fillId="0" borderId="34" xfId="1" applyNumberFormat="1" applyFont="1" applyFill="1" applyBorder="1" applyAlignment="1" applyProtection="1">
      <alignment horizontal="center" vertical="center" wrapText="1" readingOrder="1"/>
    </xf>
    <xf numFmtId="39" fontId="26" fillId="0" borderId="22" xfId="1" applyNumberFormat="1" applyFont="1" applyFill="1" applyBorder="1" applyAlignment="1" applyProtection="1">
      <alignment horizontal="center" vertical="center" wrapText="1" readingOrder="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6" fillId="0" borderId="0" xfId="0" applyFont="1" applyAlignment="1" applyProtection="1">
      <alignment horizontal="center"/>
      <protection locked="0"/>
    </xf>
    <xf numFmtId="0" fontId="35"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30">
    <dxf>
      <font>
        <b/>
        <i val="0"/>
        <strike val="0"/>
        <condense val="0"/>
        <extend val="0"/>
        <outline val="0"/>
        <shadow val="0"/>
        <u val="none"/>
        <vertAlign val="baseline"/>
        <sz val="12"/>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right/>
        <top style="thin">
          <color theme="0" tint="-0.34998626667073579"/>
        </top>
        <bottom style="thin">
          <color theme="0" tint="-0.34998626667073579"/>
        </bottom>
      </border>
      <protection locked="1" hidden="0"/>
    </dxf>
    <dxf>
      <font>
        <b/>
        <i val="0"/>
        <strike val="0"/>
        <condense val="0"/>
        <extend val="0"/>
        <outline val="0"/>
        <shadow val="0"/>
        <u val="none"/>
        <vertAlign val="baseline"/>
        <sz val="12"/>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2"/>
        <color rgb="FF000000"/>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alignment horizontal="center" vertical="center" textRotation="0" wrapText="1" indent="0" justifyLastLine="0" shrinkToFit="0" readingOrder="1"/>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5"/>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0</xdr:row>
      <xdr:rowOff>71437</xdr:rowOff>
    </xdr:from>
    <xdr:to>
      <xdr:col>1</xdr:col>
      <xdr:colOff>2285999</xdr:colOff>
      <xdr:row>2</xdr:row>
      <xdr:rowOff>214312</xdr:rowOff>
    </xdr:to>
    <xdr:pic>
      <xdr:nvPicPr>
        <xdr:cNvPr id="2" name="Imagen 1"/>
        <xdr:cNvPicPr>
          <a:picLocks noChangeAspect="1"/>
        </xdr:cNvPicPr>
      </xdr:nvPicPr>
      <xdr:blipFill>
        <a:blip xmlns:r="http://schemas.openxmlformats.org/officeDocument/2006/relationships" r:embed="rId1"/>
        <a:stretch>
          <a:fillRect/>
        </a:stretch>
      </xdr:blipFill>
      <xdr:spPr>
        <a:xfrm>
          <a:off x="809624" y="71437"/>
          <a:ext cx="2238375" cy="821531"/>
        </a:xfrm>
        <a:prstGeom prst="rect">
          <a:avLst/>
        </a:prstGeom>
      </xdr:spPr>
    </xdr:pic>
    <xdr:clientData/>
  </xdr:twoCellAnchor>
  <xdr:twoCellAnchor editAs="oneCell">
    <xdr:from>
      <xdr:col>1</xdr:col>
      <xdr:colOff>71438</xdr:colOff>
      <xdr:row>87</xdr:row>
      <xdr:rowOff>11907</xdr:rowOff>
    </xdr:from>
    <xdr:to>
      <xdr:col>1</xdr:col>
      <xdr:colOff>2308864</xdr:colOff>
      <xdr:row>89</xdr:row>
      <xdr:rowOff>233529</xdr:rowOff>
    </xdr:to>
    <xdr:pic>
      <xdr:nvPicPr>
        <xdr:cNvPr id="4" name="Imagen 3"/>
        <xdr:cNvPicPr>
          <a:picLocks noChangeAspect="1"/>
        </xdr:cNvPicPr>
      </xdr:nvPicPr>
      <xdr:blipFill>
        <a:blip xmlns:r="http://schemas.openxmlformats.org/officeDocument/2006/relationships" r:embed="rId2"/>
        <a:stretch>
          <a:fillRect/>
        </a:stretch>
      </xdr:blipFill>
      <xdr:spPr>
        <a:xfrm>
          <a:off x="833438" y="42505313"/>
          <a:ext cx="2237426" cy="816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SDFS01\CARPETAS-UASD$\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B28:K37" totalsRowShown="0" headerRowDxfId="29" dataDxfId="27" headerRowBorderDxfId="28" tableBorderDxfId="26" totalsRowBorderDxfId="25">
  <tableColumns count="10">
    <tableColumn id="1" name="Producto" dataDxfId="24"/>
    <tableColumn id="2" name="Indicador" dataDxfId="23"/>
    <tableColumn id="3" name="Física_x000a_(A)" dataDxfId="22" dataCellStyle="Millares"/>
    <tableColumn id="4" name="Financiera_x000a_(B)" dataDxfId="21" dataCellStyle="Millares"/>
    <tableColumn id="9" name="Física_x000a_(C)" dataDxfId="20" dataCellStyle="Millares"/>
    <tableColumn id="10" name="Financiera_x000a_(D)" dataDxfId="19" dataCellStyle="Millares"/>
    <tableColumn id="5" name="Física _x000a_(E)" dataDxfId="18" dataCellStyle="Millares"/>
    <tableColumn id="6" name="Financiera _x000a_ (F)" dataDxfId="17" dataCellStyle="Millares"/>
    <tableColumn id="7" name="Física _x000a_(%)_x000a_ G=E/C" dataDxfId="16" dataCellStyle="Porcentaje">
      <calculatedColumnFormula>IF(H29&gt;0,H29/F29,0)</calculatedColumnFormula>
    </tableColumn>
    <tableColumn id="8" name="Financiero _x000a_(%) _x000a_H=F/D" dataDxfId="15" dataCellStyle="Porcentaje">
      <calculatedColumnFormula>IF(I29&gt;0,I29/G29,0)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34" displayName="Tabla134" ref="B115:K116"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IF(H116&gt;0,H116/F116,0)</calculatedColumnFormula>
    </tableColumn>
    <tableColumn id="8" name="Financiero _x000a_(%) _x000a_H=F/D" dataDxfId="0">
      <calculatedColumnFormula>IF(I116&gt;0,I116/G116,0)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0"/>
  <sheetViews>
    <sheetView tabSelected="1" view="pageBreakPreview" zoomScale="80" zoomScaleNormal="80" zoomScaleSheetLayoutView="80" workbookViewId="0">
      <selection activeCell="L11" sqref="L11"/>
    </sheetView>
  </sheetViews>
  <sheetFormatPr baseColWidth="10" defaultRowHeight="15" x14ac:dyDescent="0.25"/>
  <cols>
    <col min="2" max="2" width="34.85546875" style="5" customWidth="1"/>
    <col min="3" max="3" width="28.140625" style="5" bestFit="1" customWidth="1"/>
    <col min="4" max="4" width="12.7109375" style="5" customWidth="1"/>
    <col min="5" max="5" width="17.42578125" style="5" customWidth="1"/>
    <col min="6" max="6" width="12.7109375" style="5" customWidth="1"/>
    <col min="7" max="7" width="16.140625" style="5" customWidth="1"/>
    <col min="8" max="8" width="12.7109375" style="5" customWidth="1"/>
    <col min="9" max="9" width="17.5703125" style="5" customWidth="1"/>
    <col min="10" max="10" width="12.7109375" style="5" customWidth="1"/>
    <col min="11" max="11" width="17.85546875" style="5" customWidth="1"/>
    <col min="12" max="12" width="11.42578125" style="5"/>
  </cols>
  <sheetData>
    <row r="1" spans="2:12" ht="21.75" thickBot="1" x14ac:dyDescent="0.3">
      <c r="B1" s="11"/>
      <c r="C1" s="92" t="s">
        <v>48</v>
      </c>
      <c r="D1" s="93"/>
      <c r="E1" s="93"/>
      <c r="F1" s="93"/>
      <c r="G1" s="93"/>
      <c r="H1" s="93"/>
      <c r="I1" s="93"/>
      <c r="J1" s="93"/>
      <c r="K1" s="94"/>
      <c r="L1" s="1"/>
    </row>
    <row r="2" spans="2:12" ht="31.5" customHeight="1" thickBot="1" x14ac:dyDescent="0.3">
      <c r="B2" s="12"/>
      <c r="C2" s="95" t="s">
        <v>0</v>
      </c>
      <c r="D2" s="96"/>
      <c r="E2" s="95" t="s">
        <v>1</v>
      </c>
      <c r="F2" s="97"/>
      <c r="G2" s="97"/>
      <c r="H2" s="96"/>
      <c r="I2" s="98"/>
      <c r="J2" s="2" t="s">
        <v>2</v>
      </c>
      <c r="K2" s="3" t="s">
        <v>3</v>
      </c>
      <c r="L2" s="1"/>
    </row>
    <row r="3" spans="2:12" ht="21.75" thickBot="1" x14ac:dyDescent="0.3">
      <c r="B3" s="13"/>
      <c r="C3" s="123" t="s">
        <v>4</v>
      </c>
      <c r="D3" s="124"/>
      <c r="E3" s="123" t="s">
        <v>121</v>
      </c>
      <c r="F3" s="124"/>
      <c r="G3" s="124"/>
      <c r="H3" s="124"/>
      <c r="I3" s="125"/>
      <c r="J3" s="44">
        <v>45030</v>
      </c>
      <c r="K3" s="45" t="s">
        <v>95</v>
      </c>
      <c r="L3" s="1"/>
    </row>
    <row r="4" spans="2:12" x14ac:dyDescent="0.25">
      <c r="B4" s="102"/>
      <c r="C4" s="103"/>
      <c r="D4" s="103"/>
      <c r="E4" s="104"/>
      <c r="F4" s="104"/>
      <c r="G4" s="104"/>
      <c r="H4" s="104"/>
      <c r="I4" s="104"/>
      <c r="J4" s="103"/>
      <c r="K4" s="105"/>
      <c r="L4" s="1"/>
    </row>
    <row r="5" spans="2:12" ht="3" customHeight="1" x14ac:dyDescent="0.25">
      <c r="B5" s="106"/>
      <c r="C5" s="107"/>
      <c r="D5" s="107"/>
      <c r="E5" s="107"/>
      <c r="F5" s="107"/>
      <c r="G5" s="107"/>
      <c r="H5" s="107"/>
      <c r="I5" s="107"/>
      <c r="J5" s="107"/>
      <c r="K5" s="108"/>
      <c r="L5" s="1"/>
    </row>
    <row r="6" spans="2:12" ht="15.75" x14ac:dyDescent="0.25">
      <c r="B6" s="55" t="s">
        <v>122</v>
      </c>
      <c r="C6" s="56"/>
      <c r="D6" s="56"/>
      <c r="E6" s="56"/>
      <c r="F6" s="56"/>
      <c r="G6" s="56"/>
      <c r="H6" s="56"/>
      <c r="I6" s="56"/>
      <c r="J6" s="56"/>
      <c r="K6" s="57"/>
      <c r="L6" s="1"/>
    </row>
    <row r="7" spans="2:12" ht="15.75" x14ac:dyDescent="0.25">
      <c r="B7" s="70" t="s">
        <v>5</v>
      </c>
      <c r="C7" s="71"/>
      <c r="D7" s="71"/>
      <c r="E7" s="71"/>
      <c r="F7" s="71"/>
      <c r="G7" s="71"/>
      <c r="H7" s="71"/>
      <c r="I7" s="71"/>
      <c r="J7" s="71"/>
      <c r="K7" s="72"/>
      <c r="L7" s="1"/>
    </row>
    <row r="8" spans="2:12" ht="20.25" customHeight="1" x14ac:dyDescent="0.25">
      <c r="B8" s="16" t="s">
        <v>6</v>
      </c>
      <c r="C8" s="109" t="s">
        <v>50</v>
      </c>
      <c r="D8" s="109"/>
      <c r="E8" s="109"/>
      <c r="F8" s="109"/>
      <c r="G8" s="109"/>
      <c r="H8" s="109"/>
      <c r="I8" s="109"/>
      <c r="J8" s="109"/>
      <c r="K8" s="110"/>
      <c r="L8" s="1"/>
    </row>
    <row r="9" spans="2:12" ht="21" customHeight="1" x14ac:dyDescent="0.25">
      <c r="B9" s="14" t="s">
        <v>35</v>
      </c>
      <c r="C9" s="111" t="s">
        <v>51</v>
      </c>
      <c r="D9" s="111"/>
      <c r="E9" s="111"/>
      <c r="F9" s="111"/>
      <c r="G9" s="111"/>
      <c r="H9" s="111"/>
      <c r="I9" s="111"/>
      <c r="J9" s="111"/>
      <c r="K9" s="112"/>
      <c r="L9" s="1"/>
    </row>
    <row r="10" spans="2:12" ht="19.5" customHeight="1" x14ac:dyDescent="0.25">
      <c r="B10" s="14" t="s">
        <v>36</v>
      </c>
      <c r="C10" s="111" t="s">
        <v>52</v>
      </c>
      <c r="D10" s="111"/>
      <c r="E10" s="111"/>
      <c r="F10" s="111"/>
      <c r="G10" s="111"/>
      <c r="H10" s="111"/>
      <c r="I10" s="111"/>
      <c r="J10" s="111"/>
      <c r="K10" s="112"/>
      <c r="L10" s="1"/>
    </row>
    <row r="11" spans="2:12" ht="66" customHeight="1" x14ac:dyDescent="0.25">
      <c r="B11" s="4" t="s">
        <v>7</v>
      </c>
      <c r="C11" s="73" t="s">
        <v>53</v>
      </c>
      <c r="D11" s="73"/>
      <c r="E11" s="73"/>
      <c r="F11" s="73"/>
      <c r="G11" s="73"/>
      <c r="H11" s="73"/>
      <c r="I11" s="73"/>
      <c r="J11" s="73"/>
      <c r="K11" s="69"/>
    </row>
    <row r="12" spans="2:12" ht="58.5" customHeight="1" x14ac:dyDescent="0.25">
      <c r="B12" s="17" t="s">
        <v>8</v>
      </c>
      <c r="C12" s="62" t="s">
        <v>54</v>
      </c>
      <c r="D12" s="62"/>
      <c r="E12" s="62"/>
      <c r="F12" s="62"/>
      <c r="G12" s="62"/>
      <c r="H12" s="62"/>
      <c r="I12" s="62"/>
      <c r="J12" s="62"/>
      <c r="K12" s="63"/>
    </row>
    <row r="13" spans="2:12" ht="15.75" x14ac:dyDescent="0.25">
      <c r="B13" s="55" t="s">
        <v>9</v>
      </c>
      <c r="C13" s="56"/>
      <c r="D13" s="56"/>
      <c r="E13" s="56"/>
      <c r="F13" s="56"/>
      <c r="G13" s="56"/>
      <c r="H13" s="56"/>
      <c r="I13" s="56"/>
      <c r="J13" s="56"/>
      <c r="K13" s="57"/>
    </row>
    <row r="14" spans="2:12" ht="27.75" customHeight="1" x14ac:dyDescent="0.25">
      <c r="B14" s="4" t="s">
        <v>10</v>
      </c>
      <c r="C14" s="23">
        <v>3</v>
      </c>
      <c r="D14" s="113" t="str">
        <f>IFERROR(VLOOKUP(C14,'[1]Validacion datos'!A2:B5,2,FALSE),"")</f>
        <v>DESARROLLO PRODUCTIVO</v>
      </c>
      <c r="E14" s="113"/>
      <c r="F14" s="113"/>
      <c r="G14" s="113"/>
      <c r="H14" s="113"/>
      <c r="I14" s="113"/>
      <c r="J14" s="113"/>
      <c r="K14" s="113"/>
    </row>
    <row r="15" spans="2:12" ht="26.25" customHeight="1" x14ac:dyDescent="0.25">
      <c r="B15" s="4" t="s">
        <v>11</v>
      </c>
      <c r="C15" s="24">
        <v>3.3</v>
      </c>
      <c r="D15" s="113" t="str">
        <f>IFERROR(VLOOKUP(C15,'[1]Validacion datos'!A8:B26,2,FALSE),"")</f>
        <v>Competitividad e innovavión en un ambiente favorable a la cooperación y la responsabilidad social</v>
      </c>
      <c r="E15" s="113"/>
      <c r="F15" s="113"/>
      <c r="G15" s="113"/>
      <c r="H15" s="113"/>
      <c r="I15" s="113"/>
      <c r="J15" s="113"/>
      <c r="K15" s="113"/>
    </row>
    <row r="16" spans="2:12" ht="39" customHeight="1" x14ac:dyDescent="0.25">
      <c r="B16" s="4" t="s">
        <v>12</v>
      </c>
      <c r="C16" s="25" t="s">
        <v>49</v>
      </c>
      <c r="D16" s="113" t="str">
        <f>IFERROR(VLOOKUP(C16,'[1]Validacion datos'!D8:E64,2,FALSE),"")</f>
        <v>Consolidar un sistema de educación superior de calidad, que responda a las necesidades del desarrollo de la Nación</v>
      </c>
      <c r="E16" s="113"/>
      <c r="F16" s="113"/>
      <c r="G16" s="113"/>
      <c r="H16" s="113"/>
      <c r="I16" s="113"/>
      <c r="J16" s="113"/>
      <c r="K16" s="113"/>
    </row>
    <row r="17" spans="2:12" ht="15.75" x14ac:dyDescent="0.25">
      <c r="B17" s="55" t="s">
        <v>13</v>
      </c>
      <c r="C17" s="56"/>
      <c r="D17" s="56"/>
      <c r="E17" s="56"/>
      <c r="F17" s="56"/>
      <c r="G17" s="56"/>
      <c r="H17" s="56"/>
      <c r="I17" s="56"/>
      <c r="J17" s="56"/>
      <c r="K17" s="57"/>
    </row>
    <row r="18" spans="2:12" ht="29.25" customHeight="1" x14ac:dyDescent="0.25">
      <c r="B18" s="4" t="s">
        <v>14</v>
      </c>
      <c r="C18" s="114" t="s">
        <v>55</v>
      </c>
      <c r="D18" s="114"/>
      <c r="E18" s="114"/>
      <c r="F18" s="114"/>
      <c r="G18" s="114"/>
      <c r="H18" s="114"/>
      <c r="I18" s="114"/>
      <c r="J18" s="114"/>
      <c r="K18" s="115"/>
    </row>
    <row r="19" spans="2:12" ht="33" customHeight="1" x14ac:dyDescent="0.25">
      <c r="B19" s="6" t="s">
        <v>15</v>
      </c>
      <c r="C19" s="114" t="s">
        <v>56</v>
      </c>
      <c r="D19" s="114"/>
      <c r="E19" s="114"/>
      <c r="F19" s="114"/>
      <c r="G19" s="114"/>
      <c r="H19" s="114"/>
      <c r="I19" s="114"/>
      <c r="J19" s="114"/>
      <c r="K19" s="115"/>
    </row>
    <row r="20" spans="2:12" ht="34.5" customHeight="1" x14ac:dyDescent="0.25">
      <c r="B20" s="6" t="s">
        <v>16</v>
      </c>
      <c r="C20" s="114" t="s">
        <v>57</v>
      </c>
      <c r="D20" s="114"/>
      <c r="E20" s="114"/>
      <c r="F20" s="114"/>
      <c r="G20" s="114"/>
      <c r="H20" s="114"/>
      <c r="I20" s="114"/>
      <c r="J20" s="114"/>
      <c r="K20" s="115"/>
    </row>
    <row r="21" spans="2:12" ht="41.25" customHeight="1" x14ac:dyDescent="0.25">
      <c r="B21" s="6" t="s">
        <v>37</v>
      </c>
      <c r="C21" s="114" t="s">
        <v>99</v>
      </c>
      <c r="D21" s="114"/>
      <c r="E21" s="114"/>
      <c r="F21" s="114"/>
      <c r="G21" s="114"/>
      <c r="H21" s="114"/>
      <c r="I21" s="114"/>
      <c r="J21" s="114"/>
      <c r="K21" s="115"/>
      <c r="L21" s="1"/>
    </row>
    <row r="22" spans="2:12" ht="15.75" x14ac:dyDescent="0.25">
      <c r="B22" s="55" t="s">
        <v>17</v>
      </c>
      <c r="C22" s="56"/>
      <c r="D22" s="56"/>
      <c r="E22" s="56"/>
      <c r="F22" s="56"/>
      <c r="G22" s="56"/>
      <c r="H22" s="56"/>
      <c r="I22" s="56"/>
      <c r="J22" s="56"/>
      <c r="K22" s="57"/>
    </row>
    <row r="23" spans="2:12" ht="15.75" x14ac:dyDescent="0.25">
      <c r="B23" s="70" t="s">
        <v>18</v>
      </c>
      <c r="C23" s="71"/>
      <c r="D23" s="71"/>
      <c r="E23" s="71"/>
      <c r="F23" s="71"/>
      <c r="G23" s="71"/>
      <c r="H23" s="71"/>
      <c r="I23" s="71"/>
      <c r="J23" s="71"/>
      <c r="K23" s="72"/>
      <c r="L23" s="1"/>
    </row>
    <row r="24" spans="2:12" ht="30.75" customHeight="1" x14ac:dyDescent="0.25">
      <c r="B24" s="77" t="s">
        <v>19</v>
      </c>
      <c r="C24" s="78"/>
      <c r="D24" s="79" t="s">
        <v>20</v>
      </c>
      <c r="E24" s="80"/>
      <c r="F24" s="80"/>
      <c r="G24" s="80" t="s">
        <v>21</v>
      </c>
      <c r="H24" s="80"/>
      <c r="I24" s="78"/>
      <c r="J24" s="79" t="s">
        <v>22</v>
      </c>
      <c r="K24" s="81"/>
    </row>
    <row r="25" spans="2:12" s="27" customFormat="1" ht="25.5" customHeight="1" x14ac:dyDescent="0.25">
      <c r="B25" s="116">
        <f>SUM(Tabla13[Financiera
(B)])</f>
        <v>3747234967</v>
      </c>
      <c r="C25" s="117"/>
      <c r="D25" s="120">
        <f>SUM(Tabla13[Financiera
(D)])</f>
        <v>936808740.75</v>
      </c>
      <c r="E25" s="121"/>
      <c r="F25" s="122"/>
      <c r="G25" s="120">
        <f>SUM(Tabla13[Financiera 
 (F)])</f>
        <v>1879507946.1100001</v>
      </c>
      <c r="H25" s="121"/>
      <c r="I25" s="122"/>
      <c r="J25" s="118">
        <f>+IF(G25&gt;0,G25/D25,0)</f>
        <v>2.0062877985161456</v>
      </c>
      <c r="K25" s="119"/>
      <c r="L25" s="26"/>
    </row>
    <row r="26" spans="2:12" ht="15.75" x14ac:dyDescent="0.25">
      <c r="B26" s="70" t="s">
        <v>23</v>
      </c>
      <c r="C26" s="71"/>
      <c r="D26" s="71"/>
      <c r="E26" s="71"/>
      <c r="F26" s="71"/>
      <c r="G26" s="71"/>
      <c r="H26" s="71"/>
      <c r="I26" s="71"/>
      <c r="J26" s="71"/>
      <c r="K26" s="72"/>
      <c r="L26" s="1"/>
    </row>
    <row r="27" spans="2:12" ht="21.75" customHeight="1" x14ac:dyDescent="0.25">
      <c r="B27" s="21"/>
      <c r="C27" s="22"/>
      <c r="D27" s="74" t="s">
        <v>58</v>
      </c>
      <c r="E27" s="75"/>
      <c r="F27" s="74" t="s">
        <v>90</v>
      </c>
      <c r="G27" s="75"/>
      <c r="H27" s="74" t="s">
        <v>47</v>
      </c>
      <c r="I27" s="74"/>
      <c r="J27" s="74" t="s">
        <v>24</v>
      </c>
      <c r="K27" s="76"/>
    </row>
    <row r="28" spans="2:12" ht="42.75" x14ac:dyDescent="0.25">
      <c r="B28" s="28" t="s">
        <v>25</v>
      </c>
      <c r="C28" s="29" t="s">
        <v>26</v>
      </c>
      <c r="D28" s="30" t="s">
        <v>38</v>
      </c>
      <c r="E28" s="30" t="s">
        <v>39</v>
      </c>
      <c r="F28" s="30" t="s">
        <v>41</v>
      </c>
      <c r="G28" s="30" t="s">
        <v>42</v>
      </c>
      <c r="H28" s="30" t="s">
        <v>43</v>
      </c>
      <c r="I28" s="30" t="s">
        <v>44</v>
      </c>
      <c r="J28" s="30" t="s">
        <v>45</v>
      </c>
      <c r="K28" s="31" t="s">
        <v>46</v>
      </c>
    </row>
    <row r="29" spans="2:12" ht="36" x14ac:dyDescent="0.25">
      <c r="B29" s="18" t="s">
        <v>59</v>
      </c>
      <c r="C29" s="33" t="s">
        <v>60</v>
      </c>
      <c r="D29" s="34">
        <v>54602</v>
      </c>
      <c r="E29" s="34">
        <v>480145275</v>
      </c>
      <c r="F29" s="34">
        <v>13650.5</v>
      </c>
      <c r="G29" s="34">
        <v>120036318.75</v>
      </c>
      <c r="H29" s="34">
        <v>11148</v>
      </c>
      <c r="I29" s="34">
        <v>252991303.71474999</v>
      </c>
      <c r="J29" s="50">
        <f t="shared" ref="J29:J37" si="0">IF(H29&gt;0,H29/F29,0)</f>
        <v>0.81667338192740191</v>
      </c>
      <c r="K29" s="51">
        <f t="shared" ref="K29:K37" si="1">IF(I29&gt;0,I29/G29,0)</f>
        <v>2.1076229790223384</v>
      </c>
    </row>
    <row r="30" spans="2:12" ht="25.5" x14ac:dyDescent="0.25">
      <c r="B30" s="18" t="s">
        <v>61</v>
      </c>
      <c r="C30" s="33" t="s">
        <v>60</v>
      </c>
      <c r="D30" s="34">
        <v>15572</v>
      </c>
      <c r="E30" s="34">
        <v>711142220</v>
      </c>
      <c r="F30" s="34">
        <v>3893</v>
      </c>
      <c r="G30" s="34">
        <v>177785554.5</v>
      </c>
      <c r="H30" s="34">
        <v>4226</v>
      </c>
      <c r="I30" s="34">
        <v>337200105.93449998</v>
      </c>
      <c r="J30" s="50">
        <f t="shared" si="0"/>
        <v>1.0855381453891599</v>
      </c>
      <c r="K30" s="51">
        <f t="shared" si="1"/>
        <v>1.8966676279343042</v>
      </c>
    </row>
    <row r="31" spans="2:12" ht="25.5" x14ac:dyDescent="0.25">
      <c r="B31" s="18" t="s">
        <v>62</v>
      </c>
      <c r="C31" s="33" t="s">
        <v>60</v>
      </c>
      <c r="D31" s="34">
        <v>19821</v>
      </c>
      <c r="E31" s="34">
        <v>268337748</v>
      </c>
      <c r="F31" s="34">
        <v>4955.25</v>
      </c>
      <c r="G31" s="34">
        <v>67084437.25</v>
      </c>
      <c r="H31" s="34">
        <v>4465</v>
      </c>
      <c r="I31" s="34">
        <v>138039006.06024998</v>
      </c>
      <c r="J31" s="50">
        <f t="shared" si="0"/>
        <v>0.90106452752131583</v>
      </c>
      <c r="K31" s="51">
        <f t="shared" si="1"/>
        <v>2.0576904527920146</v>
      </c>
    </row>
    <row r="32" spans="2:12" ht="36" x14ac:dyDescent="0.25">
      <c r="B32" s="18" t="s">
        <v>63</v>
      </c>
      <c r="C32" s="33" t="s">
        <v>60</v>
      </c>
      <c r="D32" s="34">
        <v>5088</v>
      </c>
      <c r="E32" s="34">
        <v>137355464</v>
      </c>
      <c r="F32" s="34">
        <v>1272.25</v>
      </c>
      <c r="G32" s="34">
        <v>34338865.75</v>
      </c>
      <c r="H32" s="34">
        <v>1200</v>
      </c>
      <c r="I32" s="34">
        <v>51825962.746999994</v>
      </c>
      <c r="J32" s="50">
        <f t="shared" si="0"/>
        <v>0.94321084692473967</v>
      </c>
      <c r="K32" s="51">
        <f t="shared" si="1"/>
        <v>1.5092508623992624</v>
      </c>
      <c r="L32" s="1"/>
    </row>
    <row r="33" spans="2:12" ht="25.5" x14ac:dyDescent="0.25">
      <c r="B33" s="18" t="s">
        <v>64</v>
      </c>
      <c r="C33" s="33" t="s">
        <v>60</v>
      </c>
      <c r="D33" s="34">
        <v>117560</v>
      </c>
      <c r="E33" s="34">
        <v>344041788</v>
      </c>
      <c r="F33" s="34">
        <v>29389.5</v>
      </c>
      <c r="G33" s="34">
        <v>86010446.5</v>
      </c>
      <c r="H33" s="34">
        <v>19469</v>
      </c>
      <c r="I33" s="34">
        <v>229094298.06849998</v>
      </c>
      <c r="J33" s="50">
        <f t="shared" si="0"/>
        <v>0.66244747273686178</v>
      </c>
      <c r="K33" s="51">
        <f t="shared" si="1"/>
        <v>2.6635636412897821</v>
      </c>
    </row>
    <row r="34" spans="2:12" ht="25.5" x14ac:dyDescent="0.25">
      <c r="B34" s="18" t="s">
        <v>65</v>
      </c>
      <c r="C34" s="33" t="s">
        <v>60</v>
      </c>
      <c r="D34" s="34">
        <v>11808</v>
      </c>
      <c r="E34" s="34">
        <v>190795904</v>
      </c>
      <c r="F34" s="34">
        <v>2952.25</v>
      </c>
      <c r="G34" s="34">
        <v>47698976</v>
      </c>
      <c r="H34" s="34">
        <v>3474</v>
      </c>
      <c r="I34" s="34">
        <v>84058178.841749996</v>
      </c>
      <c r="J34" s="50">
        <f t="shared" si="0"/>
        <v>1.1767296130070286</v>
      </c>
      <c r="K34" s="51">
        <f t="shared" si="1"/>
        <v>1.7622638029325828</v>
      </c>
    </row>
    <row r="35" spans="2:12" ht="25.5" x14ac:dyDescent="0.25">
      <c r="B35" s="19" t="s">
        <v>66</v>
      </c>
      <c r="C35" s="33" t="s">
        <v>60</v>
      </c>
      <c r="D35" s="34">
        <v>60512</v>
      </c>
      <c r="E35" s="34">
        <v>780875392</v>
      </c>
      <c r="F35" s="34">
        <v>15128.25</v>
      </c>
      <c r="G35" s="34">
        <v>195218847.75</v>
      </c>
      <c r="H35" s="34">
        <v>14103</v>
      </c>
      <c r="I35" s="34">
        <v>351463216.81299996</v>
      </c>
      <c r="J35" s="50">
        <f t="shared" si="0"/>
        <v>0.93222943830251348</v>
      </c>
      <c r="K35" s="51">
        <f t="shared" si="1"/>
        <v>1.8003549394118374</v>
      </c>
    </row>
    <row r="36" spans="2:12" ht="25.5" x14ac:dyDescent="0.25">
      <c r="B36" s="19" t="s">
        <v>67</v>
      </c>
      <c r="C36" s="33" t="s">
        <v>60</v>
      </c>
      <c r="D36" s="34">
        <v>38292</v>
      </c>
      <c r="E36" s="34">
        <v>248119096</v>
      </c>
      <c r="F36" s="34">
        <v>9573</v>
      </c>
      <c r="G36" s="34">
        <v>62029774</v>
      </c>
      <c r="H36" s="34">
        <v>8637</v>
      </c>
      <c r="I36" s="34">
        <v>114454710.8635</v>
      </c>
      <c r="J36" s="50">
        <f t="shared" si="0"/>
        <v>0.90222500783453463</v>
      </c>
      <c r="K36" s="51">
        <f t="shared" si="1"/>
        <v>1.8451576312933204</v>
      </c>
    </row>
    <row r="37" spans="2:12" ht="25.5" x14ac:dyDescent="0.25">
      <c r="B37" s="19" t="s">
        <v>68</v>
      </c>
      <c r="C37" s="33" t="s">
        <v>60</v>
      </c>
      <c r="D37" s="34">
        <v>62744</v>
      </c>
      <c r="E37" s="34">
        <v>586422080</v>
      </c>
      <c r="F37" s="34">
        <v>15686.25</v>
      </c>
      <c r="G37" s="34">
        <v>146605520.25</v>
      </c>
      <c r="H37" s="34">
        <v>15527</v>
      </c>
      <c r="I37" s="34">
        <v>320381163.06674999</v>
      </c>
      <c r="J37" s="50">
        <f t="shared" si="0"/>
        <v>0.98984779663718225</v>
      </c>
      <c r="K37" s="51">
        <f t="shared" si="1"/>
        <v>2.1853281003363172</v>
      </c>
    </row>
    <row r="38" spans="2:12" ht="15.75" customHeight="1" x14ac:dyDescent="0.25">
      <c r="B38" s="55" t="s">
        <v>27</v>
      </c>
      <c r="C38" s="56"/>
      <c r="D38" s="56"/>
      <c r="E38" s="56"/>
      <c r="F38" s="56"/>
      <c r="G38" s="56"/>
      <c r="H38" s="56"/>
      <c r="I38" s="56"/>
      <c r="J38" s="56"/>
      <c r="K38" s="57"/>
      <c r="L38" s="1"/>
    </row>
    <row r="39" spans="2:12" ht="27.75" customHeight="1" x14ac:dyDescent="0.25">
      <c r="B39" s="70" t="s">
        <v>28</v>
      </c>
      <c r="C39" s="71"/>
      <c r="D39" s="71"/>
      <c r="E39" s="71"/>
      <c r="F39" s="71"/>
      <c r="G39" s="71"/>
      <c r="H39" s="71"/>
      <c r="I39" s="71"/>
      <c r="J39" s="71"/>
      <c r="K39" s="72"/>
    </row>
    <row r="40" spans="2:12" ht="27.75" customHeight="1" x14ac:dyDescent="0.25">
      <c r="B40" s="20" t="s">
        <v>29</v>
      </c>
      <c r="C40" s="66" t="s">
        <v>59</v>
      </c>
      <c r="D40" s="66"/>
      <c r="E40" s="66"/>
      <c r="F40" s="66"/>
      <c r="G40" s="66"/>
      <c r="H40" s="66"/>
      <c r="I40" s="66"/>
      <c r="J40" s="66"/>
      <c r="K40" s="67"/>
    </row>
    <row r="41" spans="2:12" ht="78" customHeight="1" x14ac:dyDescent="0.25">
      <c r="B41" s="10" t="s">
        <v>30</v>
      </c>
      <c r="C41" s="73" t="s">
        <v>69</v>
      </c>
      <c r="D41" s="73"/>
      <c r="E41" s="73"/>
      <c r="F41" s="73"/>
      <c r="G41" s="73"/>
      <c r="H41" s="73"/>
      <c r="I41" s="73"/>
      <c r="J41" s="73"/>
      <c r="K41" s="69"/>
    </row>
    <row r="42" spans="2:12" ht="79.5" customHeight="1" x14ac:dyDescent="0.25">
      <c r="B42" s="10" t="s">
        <v>31</v>
      </c>
      <c r="C42" s="73" t="s">
        <v>123</v>
      </c>
      <c r="D42" s="73"/>
      <c r="E42" s="73"/>
      <c r="F42" s="73"/>
      <c r="G42" s="73"/>
      <c r="H42" s="73"/>
      <c r="I42" s="73"/>
      <c r="J42" s="73"/>
      <c r="K42" s="69"/>
    </row>
    <row r="43" spans="2:12" ht="55.5" customHeight="1" x14ac:dyDescent="0.25">
      <c r="B43" s="41" t="s">
        <v>32</v>
      </c>
      <c r="C43" s="62" t="s">
        <v>112</v>
      </c>
      <c r="D43" s="62"/>
      <c r="E43" s="62"/>
      <c r="F43" s="62"/>
      <c r="G43" s="62"/>
      <c r="H43" s="62"/>
      <c r="I43" s="62"/>
      <c r="J43" s="62"/>
      <c r="K43" s="63"/>
    </row>
    <row r="44" spans="2:12" x14ac:dyDescent="0.25">
      <c r="B44" s="20" t="s">
        <v>29</v>
      </c>
      <c r="C44" s="66" t="s">
        <v>61</v>
      </c>
      <c r="D44" s="66"/>
      <c r="E44" s="66"/>
      <c r="F44" s="66"/>
      <c r="G44" s="66"/>
      <c r="H44" s="66"/>
      <c r="I44" s="66"/>
      <c r="J44" s="66"/>
      <c r="K44" s="67"/>
    </row>
    <row r="45" spans="2:12" ht="67.5" customHeight="1" x14ac:dyDescent="0.25">
      <c r="B45" s="10" t="s">
        <v>30</v>
      </c>
      <c r="C45" s="73" t="s">
        <v>70</v>
      </c>
      <c r="D45" s="73"/>
      <c r="E45" s="73"/>
      <c r="F45" s="73"/>
      <c r="G45" s="73"/>
      <c r="H45" s="73"/>
      <c r="I45" s="73"/>
      <c r="J45" s="73"/>
      <c r="K45" s="69"/>
    </row>
    <row r="46" spans="2:12" ht="85.5" customHeight="1" x14ac:dyDescent="0.25">
      <c r="B46" s="10" t="s">
        <v>31</v>
      </c>
      <c r="C46" s="73" t="s">
        <v>124</v>
      </c>
      <c r="D46" s="73"/>
      <c r="E46" s="73"/>
      <c r="F46" s="73"/>
      <c r="G46" s="73"/>
      <c r="H46" s="73"/>
      <c r="I46" s="73"/>
      <c r="J46" s="73"/>
      <c r="K46" s="69"/>
    </row>
    <row r="47" spans="2:12" ht="56.25" customHeight="1" x14ac:dyDescent="0.25">
      <c r="B47" s="41" t="s">
        <v>32</v>
      </c>
      <c r="C47" s="62" t="s">
        <v>117</v>
      </c>
      <c r="D47" s="62"/>
      <c r="E47" s="62"/>
      <c r="F47" s="62"/>
      <c r="G47" s="62"/>
      <c r="H47" s="62"/>
      <c r="I47" s="62"/>
      <c r="J47" s="62"/>
      <c r="K47" s="63"/>
    </row>
    <row r="48" spans="2:12" x14ac:dyDescent="0.25">
      <c r="B48" s="20" t="s">
        <v>29</v>
      </c>
      <c r="C48" s="66" t="s">
        <v>62</v>
      </c>
      <c r="D48" s="66"/>
      <c r="E48" s="66"/>
      <c r="F48" s="66"/>
      <c r="G48" s="66"/>
      <c r="H48" s="66"/>
      <c r="I48" s="66"/>
      <c r="J48" s="66"/>
      <c r="K48" s="67"/>
    </row>
    <row r="49" spans="2:11" ht="31.5" customHeight="1" x14ac:dyDescent="0.25">
      <c r="B49" s="10" t="s">
        <v>30</v>
      </c>
      <c r="C49" s="68" t="s">
        <v>71</v>
      </c>
      <c r="D49" s="68"/>
      <c r="E49" s="68"/>
      <c r="F49" s="68"/>
      <c r="G49" s="68"/>
      <c r="H49" s="68"/>
      <c r="I49" s="68"/>
      <c r="J49" s="68"/>
      <c r="K49" s="69"/>
    </row>
    <row r="50" spans="2:11" ht="82.5" customHeight="1" x14ac:dyDescent="0.25">
      <c r="B50" s="10" t="s">
        <v>31</v>
      </c>
      <c r="C50" s="68" t="s">
        <v>125</v>
      </c>
      <c r="D50" s="68"/>
      <c r="E50" s="68"/>
      <c r="F50" s="68"/>
      <c r="G50" s="68"/>
      <c r="H50" s="68"/>
      <c r="I50" s="68"/>
      <c r="J50" s="68"/>
      <c r="K50" s="69"/>
    </row>
    <row r="51" spans="2:11" ht="52.5" customHeight="1" x14ac:dyDescent="0.25">
      <c r="B51" s="10" t="s">
        <v>32</v>
      </c>
      <c r="C51" s="62" t="s">
        <v>113</v>
      </c>
      <c r="D51" s="62"/>
      <c r="E51" s="62"/>
      <c r="F51" s="62"/>
      <c r="G51" s="62"/>
      <c r="H51" s="62"/>
      <c r="I51" s="62"/>
      <c r="J51" s="62"/>
      <c r="K51" s="63"/>
    </row>
    <row r="52" spans="2:11" x14ac:dyDescent="0.25">
      <c r="B52" s="20" t="s">
        <v>29</v>
      </c>
      <c r="C52" s="66" t="s">
        <v>63</v>
      </c>
      <c r="D52" s="66"/>
      <c r="E52" s="66"/>
      <c r="F52" s="66"/>
      <c r="G52" s="66"/>
      <c r="H52" s="66"/>
      <c r="I52" s="66"/>
      <c r="J52" s="66"/>
      <c r="K52" s="67"/>
    </row>
    <row r="53" spans="2:11" ht="45" customHeight="1" x14ac:dyDescent="0.25">
      <c r="B53" s="10" t="s">
        <v>30</v>
      </c>
      <c r="C53" s="68" t="s">
        <v>72</v>
      </c>
      <c r="D53" s="68"/>
      <c r="E53" s="68"/>
      <c r="F53" s="68"/>
      <c r="G53" s="68"/>
      <c r="H53" s="68"/>
      <c r="I53" s="68"/>
      <c r="J53" s="68"/>
      <c r="K53" s="69"/>
    </row>
    <row r="54" spans="2:11" ht="81" customHeight="1" x14ac:dyDescent="0.25">
      <c r="B54" s="10" t="s">
        <v>31</v>
      </c>
      <c r="C54" s="68" t="s">
        <v>126</v>
      </c>
      <c r="D54" s="68"/>
      <c r="E54" s="68"/>
      <c r="F54" s="68"/>
      <c r="G54" s="68"/>
      <c r="H54" s="68"/>
      <c r="I54" s="68"/>
      <c r="J54" s="68"/>
      <c r="K54" s="69"/>
    </row>
    <row r="55" spans="2:11" ht="56.25" customHeight="1" x14ac:dyDescent="0.25">
      <c r="B55" s="10" t="s">
        <v>32</v>
      </c>
      <c r="C55" s="68" t="s">
        <v>114</v>
      </c>
      <c r="D55" s="68"/>
      <c r="E55" s="68"/>
      <c r="F55" s="68"/>
      <c r="G55" s="68"/>
      <c r="H55" s="68"/>
      <c r="I55" s="68"/>
      <c r="J55" s="68"/>
      <c r="K55" s="69"/>
    </row>
    <row r="56" spans="2:11" x14ac:dyDescent="0.25">
      <c r="B56" s="20" t="s">
        <v>29</v>
      </c>
      <c r="C56" s="66" t="s">
        <v>64</v>
      </c>
      <c r="D56" s="66"/>
      <c r="E56" s="66"/>
      <c r="F56" s="66"/>
      <c r="G56" s="66"/>
      <c r="H56" s="66"/>
      <c r="I56" s="66"/>
      <c r="J56" s="66"/>
      <c r="K56" s="67"/>
    </row>
    <row r="57" spans="2:11" ht="100.5" customHeight="1" x14ac:dyDescent="0.25">
      <c r="B57" s="10" t="s">
        <v>30</v>
      </c>
      <c r="C57" s="68" t="s">
        <v>73</v>
      </c>
      <c r="D57" s="68"/>
      <c r="E57" s="68"/>
      <c r="F57" s="68"/>
      <c r="G57" s="68"/>
      <c r="H57" s="68"/>
      <c r="I57" s="68"/>
      <c r="J57" s="68"/>
      <c r="K57" s="69"/>
    </row>
    <row r="58" spans="2:11" ht="79.5" customHeight="1" x14ac:dyDescent="0.25">
      <c r="B58" s="10" t="s">
        <v>31</v>
      </c>
      <c r="C58" s="68" t="s">
        <v>127</v>
      </c>
      <c r="D58" s="68"/>
      <c r="E58" s="68"/>
      <c r="F58" s="68"/>
      <c r="G58" s="68"/>
      <c r="H58" s="68"/>
      <c r="I58" s="68"/>
      <c r="J58" s="68"/>
      <c r="K58" s="69"/>
    </row>
    <row r="59" spans="2:11" ht="53.25" customHeight="1" x14ac:dyDescent="0.25">
      <c r="B59" s="10" t="s">
        <v>32</v>
      </c>
      <c r="C59" s="62" t="s">
        <v>115</v>
      </c>
      <c r="D59" s="62"/>
      <c r="E59" s="62"/>
      <c r="F59" s="62"/>
      <c r="G59" s="62"/>
      <c r="H59" s="62"/>
      <c r="I59" s="62"/>
      <c r="J59" s="62"/>
      <c r="K59" s="63"/>
    </row>
    <row r="60" spans="2:11" x14ac:dyDescent="0.25">
      <c r="B60" s="20" t="s">
        <v>29</v>
      </c>
      <c r="C60" s="66" t="s">
        <v>65</v>
      </c>
      <c r="D60" s="66"/>
      <c r="E60" s="66"/>
      <c r="F60" s="66"/>
      <c r="G60" s="66"/>
      <c r="H60" s="66"/>
      <c r="I60" s="66"/>
      <c r="J60" s="66"/>
      <c r="K60" s="67"/>
    </row>
    <row r="61" spans="2:11" ht="133.5" customHeight="1" x14ac:dyDescent="0.25">
      <c r="B61" s="10" t="s">
        <v>30</v>
      </c>
      <c r="C61" s="68" t="s">
        <v>92</v>
      </c>
      <c r="D61" s="68"/>
      <c r="E61" s="68"/>
      <c r="F61" s="68"/>
      <c r="G61" s="68"/>
      <c r="H61" s="68"/>
      <c r="I61" s="68"/>
      <c r="J61" s="68"/>
      <c r="K61" s="69"/>
    </row>
    <row r="62" spans="2:11" ht="82.5" customHeight="1" x14ac:dyDescent="0.25">
      <c r="B62" s="10" t="s">
        <v>31</v>
      </c>
      <c r="C62" s="68" t="s">
        <v>128</v>
      </c>
      <c r="D62" s="68"/>
      <c r="E62" s="68"/>
      <c r="F62" s="68"/>
      <c r="G62" s="68"/>
      <c r="H62" s="68"/>
      <c r="I62" s="68"/>
      <c r="J62" s="68"/>
      <c r="K62" s="69"/>
    </row>
    <row r="63" spans="2:11" ht="55.5" customHeight="1" x14ac:dyDescent="0.25">
      <c r="B63" s="10" t="s">
        <v>32</v>
      </c>
      <c r="C63" s="62" t="s">
        <v>116</v>
      </c>
      <c r="D63" s="62"/>
      <c r="E63" s="62"/>
      <c r="F63" s="62"/>
      <c r="G63" s="62"/>
      <c r="H63" s="62"/>
      <c r="I63" s="62"/>
      <c r="J63" s="62"/>
      <c r="K63" s="63"/>
    </row>
    <row r="64" spans="2:11" x14ac:dyDescent="0.25">
      <c r="B64" s="20" t="s">
        <v>29</v>
      </c>
      <c r="C64" s="66" t="s">
        <v>66</v>
      </c>
      <c r="D64" s="66"/>
      <c r="E64" s="66"/>
      <c r="F64" s="66"/>
      <c r="G64" s="66"/>
      <c r="H64" s="66"/>
      <c r="I64" s="66"/>
      <c r="J64" s="66"/>
      <c r="K64" s="67"/>
    </row>
    <row r="65" spans="2:11" ht="60" customHeight="1" x14ac:dyDescent="0.25">
      <c r="B65" s="10" t="s">
        <v>30</v>
      </c>
      <c r="C65" s="73" t="s">
        <v>74</v>
      </c>
      <c r="D65" s="73"/>
      <c r="E65" s="73"/>
      <c r="F65" s="73"/>
      <c r="G65" s="73"/>
      <c r="H65" s="73"/>
      <c r="I65" s="73"/>
      <c r="J65" s="73"/>
      <c r="K65" s="69"/>
    </row>
    <row r="66" spans="2:11" ht="81.75" customHeight="1" x14ac:dyDescent="0.25">
      <c r="B66" s="10" t="s">
        <v>31</v>
      </c>
      <c r="C66" s="73" t="s">
        <v>129</v>
      </c>
      <c r="D66" s="73"/>
      <c r="E66" s="73"/>
      <c r="F66" s="73"/>
      <c r="G66" s="73"/>
      <c r="H66" s="73"/>
      <c r="I66" s="73"/>
      <c r="J66" s="73"/>
      <c r="K66" s="69"/>
    </row>
    <row r="67" spans="2:11" ht="55.5" customHeight="1" x14ac:dyDescent="0.25">
      <c r="B67" s="41" t="s">
        <v>32</v>
      </c>
      <c r="C67" s="68" t="s">
        <v>118</v>
      </c>
      <c r="D67" s="68"/>
      <c r="E67" s="68"/>
      <c r="F67" s="68"/>
      <c r="G67" s="68"/>
      <c r="H67" s="68"/>
      <c r="I67" s="68"/>
      <c r="J67" s="68"/>
      <c r="K67" s="69"/>
    </row>
    <row r="68" spans="2:11" x14ac:dyDescent="0.25">
      <c r="B68" s="20" t="s">
        <v>29</v>
      </c>
      <c r="C68" s="66" t="s">
        <v>67</v>
      </c>
      <c r="D68" s="66"/>
      <c r="E68" s="66"/>
      <c r="F68" s="66"/>
      <c r="G68" s="66"/>
      <c r="H68" s="66"/>
      <c r="I68" s="66"/>
      <c r="J68" s="66"/>
      <c r="K68" s="67"/>
    </row>
    <row r="69" spans="2:11" ht="63" customHeight="1" x14ac:dyDescent="0.25">
      <c r="B69" s="10" t="s">
        <v>30</v>
      </c>
      <c r="C69" s="73" t="s">
        <v>75</v>
      </c>
      <c r="D69" s="73"/>
      <c r="E69" s="73"/>
      <c r="F69" s="73"/>
      <c r="G69" s="73"/>
      <c r="H69" s="73"/>
      <c r="I69" s="73"/>
      <c r="J69" s="73"/>
      <c r="K69" s="69"/>
    </row>
    <row r="70" spans="2:11" ht="85.5" customHeight="1" x14ac:dyDescent="0.25">
      <c r="B70" s="10" t="s">
        <v>31</v>
      </c>
      <c r="C70" s="73" t="s">
        <v>130</v>
      </c>
      <c r="D70" s="73"/>
      <c r="E70" s="73"/>
      <c r="F70" s="73"/>
      <c r="G70" s="73"/>
      <c r="H70" s="73"/>
      <c r="I70" s="73"/>
      <c r="J70" s="73"/>
      <c r="K70" s="69"/>
    </row>
    <row r="71" spans="2:11" ht="57" customHeight="1" x14ac:dyDescent="0.25">
      <c r="B71" s="41" t="s">
        <v>32</v>
      </c>
      <c r="C71" s="62" t="s">
        <v>119</v>
      </c>
      <c r="D71" s="62"/>
      <c r="E71" s="62"/>
      <c r="F71" s="62"/>
      <c r="G71" s="62"/>
      <c r="H71" s="62"/>
      <c r="I71" s="62"/>
      <c r="J71" s="62"/>
      <c r="K71" s="63"/>
    </row>
    <row r="72" spans="2:11" x14ac:dyDescent="0.25">
      <c r="B72" s="20" t="s">
        <v>29</v>
      </c>
      <c r="C72" s="66" t="s">
        <v>68</v>
      </c>
      <c r="D72" s="66"/>
      <c r="E72" s="66"/>
      <c r="F72" s="66"/>
      <c r="G72" s="66"/>
      <c r="H72" s="66"/>
      <c r="I72" s="66"/>
      <c r="J72" s="66"/>
      <c r="K72" s="67"/>
    </row>
    <row r="73" spans="2:11" ht="44.25" customHeight="1" x14ac:dyDescent="0.25">
      <c r="B73" s="10" t="s">
        <v>30</v>
      </c>
      <c r="C73" s="68" t="s">
        <v>76</v>
      </c>
      <c r="D73" s="68"/>
      <c r="E73" s="68"/>
      <c r="F73" s="68"/>
      <c r="G73" s="68"/>
      <c r="H73" s="68"/>
      <c r="I73" s="68"/>
      <c r="J73" s="68"/>
      <c r="K73" s="69"/>
    </row>
    <row r="74" spans="2:11" ht="84.75" customHeight="1" x14ac:dyDescent="0.25">
      <c r="B74" s="10" t="s">
        <v>31</v>
      </c>
      <c r="C74" s="68" t="s">
        <v>131</v>
      </c>
      <c r="D74" s="68"/>
      <c r="E74" s="68"/>
      <c r="F74" s="68"/>
      <c r="G74" s="68"/>
      <c r="H74" s="68"/>
      <c r="I74" s="68"/>
      <c r="J74" s="68"/>
      <c r="K74" s="69"/>
    </row>
    <row r="75" spans="2:11" ht="57.75" customHeight="1" x14ac:dyDescent="0.25">
      <c r="B75" s="10" t="s">
        <v>32</v>
      </c>
      <c r="C75" s="68" t="s">
        <v>120</v>
      </c>
      <c r="D75" s="68"/>
      <c r="E75" s="68"/>
      <c r="F75" s="68"/>
      <c r="G75" s="68"/>
      <c r="H75" s="68"/>
      <c r="I75" s="68"/>
      <c r="J75" s="68"/>
      <c r="K75" s="69"/>
    </row>
    <row r="76" spans="2:11" ht="15.75" x14ac:dyDescent="0.25">
      <c r="B76" s="55" t="s">
        <v>33</v>
      </c>
      <c r="C76" s="89"/>
      <c r="D76" s="89"/>
      <c r="E76" s="89"/>
      <c r="F76" s="89"/>
      <c r="G76" s="89"/>
      <c r="H76" s="89"/>
      <c r="I76" s="89"/>
      <c r="J76" s="89"/>
      <c r="K76" s="57"/>
    </row>
    <row r="77" spans="2:11" ht="15.75" x14ac:dyDescent="0.25">
      <c r="B77" s="58" t="s">
        <v>34</v>
      </c>
      <c r="C77" s="90"/>
      <c r="D77" s="90"/>
      <c r="E77" s="90"/>
      <c r="F77" s="90"/>
      <c r="G77" s="90"/>
      <c r="H77" s="90"/>
      <c r="I77" s="90"/>
      <c r="J77" s="90"/>
      <c r="K77" s="60"/>
    </row>
    <row r="78" spans="2:11" ht="129.75" customHeight="1" x14ac:dyDescent="0.25">
      <c r="B78" s="61" t="s">
        <v>89</v>
      </c>
      <c r="C78" s="62"/>
      <c r="D78" s="62"/>
      <c r="E78" s="62"/>
      <c r="F78" s="62"/>
      <c r="G78" s="62"/>
      <c r="H78" s="62"/>
      <c r="I78" s="62"/>
      <c r="J78" s="62"/>
      <c r="K78" s="63"/>
    </row>
    <row r="79" spans="2:11" x14ac:dyDescent="0.25">
      <c r="B79" s="15"/>
      <c r="C79" s="15"/>
      <c r="D79" s="15"/>
      <c r="E79" s="15"/>
      <c r="F79" s="15"/>
      <c r="G79" s="15"/>
      <c r="H79" s="15"/>
      <c r="I79" s="15"/>
      <c r="J79" s="15"/>
      <c r="K79" s="15"/>
    </row>
    <row r="80" spans="2:11" x14ac:dyDescent="0.25">
      <c r="B80" s="64" t="s">
        <v>40</v>
      </c>
      <c r="C80" s="64"/>
      <c r="D80" s="64"/>
      <c r="E80" s="64"/>
      <c r="F80" s="64"/>
      <c r="G80" s="64"/>
      <c r="H80" s="64"/>
      <c r="I80" s="64"/>
      <c r="J80" s="64"/>
      <c r="K80" s="64"/>
    </row>
    <row r="81" spans="2:11" x14ac:dyDescent="0.25">
      <c r="H81" s="65"/>
      <c r="I81" s="65"/>
      <c r="J81" s="65"/>
      <c r="K81" s="65"/>
    </row>
    <row r="82" spans="2:11" ht="15.75" x14ac:dyDescent="0.25">
      <c r="B82" s="48" t="s">
        <v>77</v>
      </c>
      <c r="C82" s="91">
        <f>B25</f>
        <v>3747234967</v>
      </c>
      <c r="D82" s="91"/>
      <c r="H82" s="54"/>
      <c r="I82" s="54"/>
      <c r="J82" s="54"/>
      <c r="K82" s="54"/>
    </row>
    <row r="83" spans="2:11" ht="15.75" x14ac:dyDescent="0.25">
      <c r="B83" s="48" t="s">
        <v>78</v>
      </c>
      <c r="C83" s="91">
        <f>D25</f>
        <v>936808740.75</v>
      </c>
      <c r="D83" s="91"/>
      <c r="H83" s="54"/>
      <c r="I83" s="54"/>
      <c r="J83" s="54"/>
      <c r="K83" s="54"/>
    </row>
    <row r="84" spans="2:11" ht="15.75" x14ac:dyDescent="0.25">
      <c r="B84" s="48" t="s">
        <v>79</v>
      </c>
      <c r="C84" s="91">
        <f>G25</f>
        <v>1879507946.1100001</v>
      </c>
      <c r="D84" s="91"/>
    </row>
    <row r="85" spans="2:11" x14ac:dyDescent="0.25">
      <c r="B85" s="40"/>
      <c r="C85" s="39"/>
      <c r="D85" s="39"/>
    </row>
    <row r="86" spans="2:11" x14ac:dyDescent="0.25">
      <c r="B86" s="40"/>
      <c r="C86" s="39"/>
      <c r="D86" s="39"/>
    </row>
    <row r="87" spans="2:11" ht="15.75" thickBot="1" x14ac:dyDescent="0.3">
      <c r="B87" s="40"/>
      <c r="C87" s="39"/>
      <c r="D87" s="39"/>
    </row>
    <row r="88" spans="2:11" ht="21.75" thickBot="1" x14ac:dyDescent="0.3">
      <c r="B88" s="11"/>
      <c r="C88" s="92" t="s">
        <v>48</v>
      </c>
      <c r="D88" s="93"/>
      <c r="E88" s="93"/>
      <c r="F88" s="93"/>
      <c r="G88" s="93"/>
      <c r="H88" s="93"/>
      <c r="I88" s="93"/>
      <c r="J88" s="93"/>
      <c r="K88" s="94"/>
    </row>
    <row r="89" spans="2:11" ht="25.5" customHeight="1" thickBot="1" x14ac:dyDescent="0.3">
      <c r="B89" s="12"/>
      <c r="C89" s="95" t="s">
        <v>0</v>
      </c>
      <c r="D89" s="96"/>
      <c r="E89" s="95" t="s">
        <v>1</v>
      </c>
      <c r="F89" s="97"/>
      <c r="G89" s="97"/>
      <c r="H89" s="96"/>
      <c r="I89" s="98"/>
      <c r="J89" s="2" t="s">
        <v>2</v>
      </c>
      <c r="K89" s="3" t="s">
        <v>3</v>
      </c>
    </row>
    <row r="90" spans="2:11" ht="21.75" thickBot="1" x14ac:dyDescent="0.3">
      <c r="B90" s="13"/>
      <c r="C90" s="99" t="s">
        <v>4</v>
      </c>
      <c r="D90" s="100"/>
      <c r="E90" s="99" t="s">
        <v>111</v>
      </c>
      <c r="F90" s="100"/>
      <c r="G90" s="100"/>
      <c r="H90" s="100"/>
      <c r="I90" s="101"/>
      <c r="J90" s="42">
        <v>45030</v>
      </c>
      <c r="K90" s="43" t="s">
        <v>95</v>
      </c>
    </row>
    <row r="91" spans="2:11" x14ac:dyDescent="0.25">
      <c r="B91" s="102"/>
      <c r="C91" s="103"/>
      <c r="D91" s="103"/>
      <c r="E91" s="104"/>
      <c r="F91" s="104"/>
      <c r="G91" s="104"/>
      <c r="H91" s="104"/>
      <c r="I91" s="104"/>
      <c r="J91" s="103"/>
      <c r="K91" s="105"/>
    </row>
    <row r="92" spans="2:11" ht="4.5" customHeight="1" x14ac:dyDescent="0.25">
      <c r="B92" s="106"/>
      <c r="C92" s="107"/>
      <c r="D92" s="107"/>
      <c r="E92" s="107"/>
      <c r="F92" s="107"/>
      <c r="G92" s="107"/>
      <c r="H92" s="107"/>
      <c r="I92" s="107"/>
      <c r="J92" s="107"/>
      <c r="K92" s="108"/>
    </row>
    <row r="93" spans="2:11" ht="15.75" x14ac:dyDescent="0.25">
      <c r="B93" s="55" t="s">
        <v>122</v>
      </c>
      <c r="C93" s="56"/>
      <c r="D93" s="56"/>
      <c r="E93" s="56"/>
      <c r="F93" s="56"/>
      <c r="G93" s="56"/>
      <c r="H93" s="56"/>
      <c r="I93" s="56"/>
      <c r="J93" s="56"/>
      <c r="K93" s="57"/>
    </row>
    <row r="94" spans="2:11" ht="19.5" customHeight="1" x14ac:dyDescent="0.25">
      <c r="B94" s="70" t="s">
        <v>5</v>
      </c>
      <c r="C94" s="71"/>
      <c r="D94" s="71"/>
      <c r="E94" s="71"/>
      <c r="F94" s="71"/>
      <c r="G94" s="71"/>
      <c r="H94" s="71"/>
      <c r="I94" s="71"/>
      <c r="J94" s="71"/>
      <c r="K94" s="72"/>
    </row>
    <row r="95" spans="2:11" ht="19.5" customHeight="1" x14ac:dyDescent="0.25">
      <c r="B95" s="16" t="s">
        <v>6</v>
      </c>
      <c r="C95" s="109" t="s">
        <v>50</v>
      </c>
      <c r="D95" s="109"/>
      <c r="E95" s="109"/>
      <c r="F95" s="109"/>
      <c r="G95" s="109"/>
      <c r="H95" s="109"/>
      <c r="I95" s="109"/>
      <c r="J95" s="109"/>
      <c r="K95" s="110"/>
    </row>
    <row r="96" spans="2:11" ht="36" customHeight="1" x14ac:dyDescent="0.25">
      <c r="B96" s="14" t="s">
        <v>35</v>
      </c>
      <c r="C96" s="111" t="s">
        <v>51</v>
      </c>
      <c r="D96" s="111"/>
      <c r="E96" s="111"/>
      <c r="F96" s="111"/>
      <c r="G96" s="111"/>
      <c r="H96" s="111"/>
      <c r="I96" s="111"/>
      <c r="J96" s="111"/>
      <c r="K96" s="112"/>
    </row>
    <row r="97" spans="2:12" ht="23.25" customHeight="1" x14ac:dyDescent="0.25">
      <c r="B97" s="14" t="s">
        <v>36</v>
      </c>
      <c r="C97" s="111" t="s">
        <v>52</v>
      </c>
      <c r="D97" s="111"/>
      <c r="E97" s="111"/>
      <c r="F97" s="111"/>
      <c r="G97" s="111"/>
      <c r="H97" s="111"/>
      <c r="I97" s="111"/>
      <c r="J97" s="111"/>
      <c r="K97" s="112"/>
    </row>
    <row r="98" spans="2:12" ht="61.5" customHeight="1" x14ac:dyDescent="0.25">
      <c r="B98" s="4" t="s">
        <v>7</v>
      </c>
      <c r="C98" s="73" t="s">
        <v>53</v>
      </c>
      <c r="D98" s="73"/>
      <c r="E98" s="73"/>
      <c r="F98" s="73"/>
      <c r="G98" s="73"/>
      <c r="H98" s="73"/>
      <c r="I98" s="73"/>
      <c r="J98" s="73"/>
      <c r="K98" s="69"/>
    </row>
    <row r="99" spans="2:12" ht="58.5" customHeight="1" x14ac:dyDescent="0.25">
      <c r="B99" s="17" t="s">
        <v>8</v>
      </c>
      <c r="C99" s="62" t="s">
        <v>54</v>
      </c>
      <c r="D99" s="62"/>
      <c r="E99" s="62"/>
      <c r="F99" s="62"/>
      <c r="G99" s="62"/>
      <c r="H99" s="62"/>
      <c r="I99" s="62"/>
      <c r="J99" s="62"/>
      <c r="K99" s="63"/>
    </row>
    <row r="100" spans="2:12" ht="15.75" x14ac:dyDescent="0.25">
      <c r="B100" s="55" t="s">
        <v>9</v>
      </c>
      <c r="C100" s="56"/>
      <c r="D100" s="56"/>
      <c r="E100" s="56"/>
      <c r="F100" s="56"/>
      <c r="G100" s="56"/>
      <c r="H100" s="56"/>
      <c r="I100" s="56"/>
      <c r="J100" s="56"/>
      <c r="K100" s="57"/>
    </row>
    <row r="101" spans="2:12" ht="20.25" customHeight="1" x14ac:dyDescent="0.25">
      <c r="B101" s="4" t="s">
        <v>10</v>
      </c>
      <c r="C101" s="23">
        <v>3</v>
      </c>
      <c r="D101" s="113" t="s">
        <v>93</v>
      </c>
      <c r="E101" s="113"/>
      <c r="F101" s="113"/>
      <c r="G101" s="113"/>
      <c r="H101" s="113"/>
      <c r="I101" s="113"/>
      <c r="J101" s="113"/>
      <c r="K101" s="113"/>
    </row>
    <row r="102" spans="2:12" ht="20.25" customHeight="1" x14ac:dyDescent="0.25">
      <c r="B102" s="4" t="s">
        <v>11</v>
      </c>
      <c r="C102" s="24">
        <v>3.3</v>
      </c>
      <c r="D102" s="113" t="s">
        <v>132</v>
      </c>
      <c r="E102" s="113"/>
      <c r="F102" s="113"/>
      <c r="G102" s="113"/>
      <c r="H102" s="113"/>
      <c r="I102" s="113"/>
      <c r="J102" s="113"/>
      <c r="K102" s="113"/>
    </row>
    <row r="103" spans="2:12" ht="26.25" customHeight="1" x14ac:dyDescent="0.25">
      <c r="B103" s="4" t="s">
        <v>12</v>
      </c>
      <c r="C103" s="25" t="s">
        <v>49</v>
      </c>
      <c r="D103" s="113" t="s">
        <v>94</v>
      </c>
      <c r="E103" s="113"/>
      <c r="F103" s="113"/>
      <c r="G103" s="113"/>
      <c r="H103" s="113"/>
      <c r="I103" s="113"/>
      <c r="J103" s="113"/>
      <c r="K103" s="113"/>
    </row>
    <row r="104" spans="2:12" ht="15.75" x14ac:dyDescent="0.25">
      <c r="B104" s="55" t="s">
        <v>13</v>
      </c>
      <c r="C104" s="56"/>
      <c r="D104" s="56"/>
      <c r="E104" s="56"/>
      <c r="F104" s="56"/>
      <c r="G104" s="56"/>
      <c r="H104" s="56"/>
      <c r="I104" s="56"/>
      <c r="J104" s="56"/>
      <c r="K104" s="57"/>
    </row>
    <row r="105" spans="2:12" x14ac:dyDescent="0.25">
      <c r="B105" s="4" t="s">
        <v>14</v>
      </c>
      <c r="C105" s="68" t="s">
        <v>80</v>
      </c>
      <c r="D105" s="68"/>
      <c r="E105" s="68"/>
      <c r="F105" s="68"/>
      <c r="G105" s="68"/>
      <c r="H105" s="68"/>
      <c r="I105" s="68"/>
      <c r="J105" s="68"/>
      <c r="K105" s="69"/>
    </row>
    <row r="106" spans="2:12" ht="58.5" customHeight="1" x14ac:dyDescent="0.25">
      <c r="B106" s="6" t="s">
        <v>15</v>
      </c>
      <c r="C106" s="68" t="s">
        <v>81</v>
      </c>
      <c r="D106" s="68"/>
      <c r="E106" s="68"/>
      <c r="F106" s="68"/>
      <c r="G106" s="68"/>
      <c r="H106" s="68"/>
      <c r="I106" s="68"/>
      <c r="J106" s="68"/>
      <c r="K106" s="69"/>
    </row>
    <row r="107" spans="2:12" ht="44.25" customHeight="1" x14ac:dyDescent="0.25">
      <c r="B107" s="6" t="s">
        <v>16</v>
      </c>
      <c r="C107" s="68" t="s">
        <v>82</v>
      </c>
      <c r="D107" s="68"/>
      <c r="E107" s="68"/>
      <c r="F107" s="68"/>
      <c r="G107" s="68"/>
      <c r="H107" s="68"/>
      <c r="I107" s="68"/>
      <c r="J107" s="68"/>
      <c r="K107" s="69"/>
    </row>
    <row r="108" spans="2:12" ht="45.75" customHeight="1" x14ac:dyDescent="0.25">
      <c r="B108" s="6" t="s">
        <v>37</v>
      </c>
      <c r="C108" s="68" t="s">
        <v>100</v>
      </c>
      <c r="D108" s="68"/>
      <c r="E108" s="68"/>
      <c r="F108" s="68"/>
      <c r="G108" s="68"/>
      <c r="H108" s="68"/>
      <c r="I108" s="68"/>
      <c r="J108" s="68"/>
      <c r="K108" s="69"/>
    </row>
    <row r="109" spans="2:12" ht="15.75" x14ac:dyDescent="0.25">
      <c r="B109" s="55" t="s">
        <v>17</v>
      </c>
      <c r="C109" s="56"/>
      <c r="D109" s="56"/>
      <c r="E109" s="56"/>
      <c r="F109" s="56"/>
      <c r="G109" s="56"/>
      <c r="H109" s="56"/>
      <c r="I109" s="56"/>
      <c r="J109" s="56"/>
      <c r="K109" s="57"/>
    </row>
    <row r="110" spans="2:12" ht="15.75" x14ac:dyDescent="0.25">
      <c r="B110" s="70" t="s">
        <v>18</v>
      </c>
      <c r="C110" s="71"/>
      <c r="D110" s="71"/>
      <c r="E110" s="71"/>
      <c r="F110" s="71"/>
      <c r="G110" s="71"/>
      <c r="H110" s="71"/>
      <c r="I110" s="71"/>
      <c r="J110" s="71"/>
      <c r="K110" s="72"/>
    </row>
    <row r="111" spans="2:12" ht="52.5" customHeight="1" x14ac:dyDescent="0.25">
      <c r="B111" s="77" t="s">
        <v>19</v>
      </c>
      <c r="C111" s="78"/>
      <c r="D111" s="79" t="s">
        <v>20</v>
      </c>
      <c r="E111" s="80"/>
      <c r="F111" s="80"/>
      <c r="G111" s="79" t="s">
        <v>21</v>
      </c>
      <c r="H111" s="80"/>
      <c r="I111" s="80"/>
      <c r="J111" s="79" t="s">
        <v>22</v>
      </c>
      <c r="K111" s="81"/>
    </row>
    <row r="112" spans="2:12" s="47" customFormat="1" ht="17.25" x14ac:dyDescent="0.3">
      <c r="B112" s="82">
        <f>SUM(E116:E117)</f>
        <v>463901532</v>
      </c>
      <c r="C112" s="83"/>
      <c r="D112" s="84">
        <f>SUM(G116:G117)</f>
        <v>115975383</v>
      </c>
      <c r="E112" s="85"/>
      <c r="F112" s="86"/>
      <c r="G112" s="84">
        <f>SUM(I116:I117)</f>
        <v>139808121.79499999</v>
      </c>
      <c r="H112" s="85"/>
      <c r="I112" s="86"/>
      <c r="J112" s="87">
        <f>+IF(G112&gt;0,G112/D112,0)</f>
        <v>1.2054982547028967</v>
      </c>
      <c r="K112" s="88"/>
      <c r="L112" s="46"/>
    </row>
    <row r="113" spans="2:11" ht="15.75" x14ac:dyDescent="0.25">
      <c r="B113" s="70" t="s">
        <v>23</v>
      </c>
      <c r="C113" s="71"/>
      <c r="D113" s="71"/>
      <c r="E113" s="71"/>
      <c r="F113" s="71"/>
      <c r="G113" s="71"/>
      <c r="H113" s="71"/>
      <c r="I113" s="71"/>
      <c r="J113" s="71"/>
      <c r="K113" s="72"/>
    </row>
    <row r="114" spans="2:11" x14ac:dyDescent="0.25">
      <c r="B114" s="21"/>
      <c r="C114" s="32"/>
      <c r="D114" s="74" t="s">
        <v>58</v>
      </c>
      <c r="E114" s="75"/>
      <c r="F114" s="74" t="s">
        <v>90</v>
      </c>
      <c r="G114" s="75"/>
      <c r="H114" s="74" t="s">
        <v>47</v>
      </c>
      <c r="I114" s="74"/>
      <c r="J114" s="74" t="s">
        <v>24</v>
      </c>
      <c r="K114" s="76"/>
    </row>
    <row r="115" spans="2:11" ht="49.5" customHeight="1" x14ac:dyDescent="0.25">
      <c r="B115" s="7" t="s">
        <v>25</v>
      </c>
      <c r="C115" s="8" t="s">
        <v>26</v>
      </c>
      <c r="D115" s="8" t="s">
        <v>38</v>
      </c>
      <c r="E115" s="8" t="s">
        <v>39</v>
      </c>
      <c r="F115" s="8" t="s">
        <v>41</v>
      </c>
      <c r="G115" s="8" t="s">
        <v>42</v>
      </c>
      <c r="H115" s="8" t="s">
        <v>43</v>
      </c>
      <c r="I115" s="8" t="s">
        <v>44</v>
      </c>
      <c r="J115" s="8" t="s">
        <v>45</v>
      </c>
      <c r="K115" s="9" t="s">
        <v>46</v>
      </c>
    </row>
    <row r="116" spans="2:11" ht="48.75" customHeight="1" x14ac:dyDescent="0.25">
      <c r="B116" s="19" t="s">
        <v>83</v>
      </c>
      <c r="C116" s="18" t="s">
        <v>84</v>
      </c>
      <c r="D116" s="35">
        <v>1615179</v>
      </c>
      <c r="E116" s="35">
        <v>429492560</v>
      </c>
      <c r="F116" s="35">
        <v>403795</v>
      </c>
      <c r="G116" s="35">
        <v>107373140.25</v>
      </c>
      <c r="H116" s="36">
        <v>722422</v>
      </c>
      <c r="I116" s="35">
        <v>119868799.39925</v>
      </c>
      <c r="J116" s="37">
        <f>IF(H116&gt;0,H116/F116,0)</f>
        <v>1.7890810931289391</v>
      </c>
      <c r="K116" s="52">
        <f>IF(I116&gt;0,I116/G116,0)</f>
        <v>1.1163760240238481</v>
      </c>
    </row>
    <row r="117" spans="2:11" ht="48.75" customHeight="1" x14ac:dyDescent="0.25">
      <c r="B117" s="19" t="s">
        <v>85</v>
      </c>
      <c r="C117" s="18" t="s">
        <v>86</v>
      </c>
      <c r="D117" s="35">
        <v>857</v>
      </c>
      <c r="E117" s="35">
        <v>34408972</v>
      </c>
      <c r="F117" s="35">
        <v>214</v>
      </c>
      <c r="G117" s="35">
        <v>8602242.75</v>
      </c>
      <c r="H117" s="36">
        <v>208</v>
      </c>
      <c r="I117" s="35">
        <v>19939322.395749997</v>
      </c>
      <c r="J117" s="38">
        <f>IF(H117&gt;0,H117/F117,0)</f>
        <v>0.9719626168224299</v>
      </c>
      <c r="K117" s="53">
        <f>IF(I117&gt;0,I117/G117,0)</f>
        <v>2.3179213811130821</v>
      </c>
    </row>
    <row r="118" spans="2:11" ht="15.75" x14ac:dyDescent="0.25">
      <c r="B118" s="55" t="s">
        <v>27</v>
      </c>
      <c r="C118" s="56"/>
      <c r="D118" s="56"/>
      <c r="E118" s="56"/>
      <c r="F118" s="56"/>
      <c r="G118" s="56"/>
      <c r="H118" s="56"/>
      <c r="I118" s="56"/>
      <c r="J118" s="56"/>
      <c r="K118" s="57"/>
    </row>
    <row r="119" spans="2:11" ht="15.75" x14ac:dyDescent="0.25">
      <c r="B119" s="70" t="s">
        <v>28</v>
      </c>
      <c r="C119" s="71"/>
      <c r="D119" s="71"/>
      <c r="E119" s="71"/>
      <c r="F119" s="71"/>
      <c r="G119" s="71"/>
      <c r="H119" s="71"/>
      <c r="I119" s="71"/>
      <c r="J119" s="71"/>
      <c r="K119" s="72"/>
    </row>
    <row r="120" spans="2:11" x14ac:dyDescent="0.25">
      <c r="B120" s="20" t="s">
        <v>29</v>
      </c>
      <c r="C120" s="66" t="s">
        <v>83</v>
      </c>
      <c r="D120" s="66"/>
      <c r="E120" s="66"/>
      <c r="F120" s="66"/>
      <c r="G120" s="66"/>
      <c r="H120" s="66"/>
      <c r="I120" s="66"/>
      <c r="J120" s="66"/>
      <c r="K120" s="67"/>
    </row>
    <row r="121" spans="2:11" ht="162.75" customHeight="1" x14ac:dyDescent="0.25">
      <c r="B121" s="10" t="s">
        <v>30</v>
      </c>
      <c r="C121" s="73" t="s">
        <v>87</v>
      </c>
      <c r="D121" s="73"/>
      <c r="E121" s="73"/>
      <c r="F121" s="73"/>
      <c r="G121" s="73"/>
      <c r="H121" s="73"/>
      <c r="I121" s="73"/>
      <c r="J121" s="73"/>
      <c r="K121" s="69"/>
    </row>
    <row r="122" spans="2:11" ht="51.75" customHeight="1" x14ac:dyDescent="0.25">
      <c r="B122" s="10" t="s">
        <v>31</v>
      </c>
      <c r="C122" s="73" t="s">
        <v>133</v>
      </c>
      <c r="D122" s="73"/>
      <c r="E122" s="73"/>
      <c r="F122" s="73"/>
      <c r="G122" s="73"/>
      <c r="H122" s="73"/>
      <c r="I122" s="73"/>
      <c r="J122" s="73"/>
      <c r="K122" s="69"/>
    </row>
    <row r="123" spans="2:11" ht="69" customHeight="1" x14ac:dyDescent="0.25">
      <c r="B123" s="41" t="s">
        <v>32</v>
      </c>
      <c r="C123" s="62" t="s">
        <v>96</v>
      </c>
      <c r="D123" s="62"/>
      <c r="E123" s="62"/>
      <c r="F123" s="62"/>
      <c r="G123" s="62"/>
      <c r="H123" s="62"/>
      <c r="I123" s="62"/>
      <c r="J123" s="62"/>
      <c r="K123" s="63"/>
    </row>
    <row r="124" spans="2:11" ht="22.5" customHeight="1" x14ac:dyDescent="0.25">
      <c r="B124" s="20" t="s">
        <v>29</v>
      </c>
      <c r="C124" s="66" t="s">
        <v>85</v>
      </c>
      <c r="D124" s="66"/>
      <c r="E124" s="66"/>
      <c r="F124" s="66"/>
      <c r="G124" s="66"/>
      <c r="H124" s="66"/>
      <c r="I124" s="66"/>
      <c r="J124" s="66"/>
      <c r="K124" s="67"/>
    </row>
    <row r="125" spans="2:11" ht="102.75" customHeight="1" x14ac:dyDescent="0.25">
      <c r="B125" s="10" t="s">
        <v>30</v>
      </c>
      <c r="C125" s="68" t="s">
        <v>88</v>
      </c>
      <c r="D125" s="68"/>
      <c r="E125" s="68"/>
      <c r="F125" s="68"/>
      <c r="G125" s="68"/>
      <c r="H125" s="68"/>
      <c r="I125" s="68"/>
      <c r="J125" s="68"/>
      <c r="K125" s="69"/>
    </row>
    <row r="126" spans="2:11" ht="60" customHeight="1" x14ac:dyDescent="0.25">
      <c r="B126" s="10" t="s">
        <v>31</v>
      </c>
      <c r="C126" s="68" t="s">
        <v>97</v>
      </c>
      <c r="D126" s="68"/>
      <c r="E126" s="68"/>
      <c r="F126" s="68"/>
      <c r="G126" s="68"/>
      <c r="H126" s="68"/>
      <c r="I126" s="68"/>
      <c r="J126" s="68"/>
      <c r="K126" s="69"/>
    </row>
    <row r="127" spans="2:11" ht="63.75" customHeight="1" x14ac:dyDescent="0.25">
      <c r="B127" s="10" t="s">
        <v>32</v>
      </c>
      <c r="C127" s="68" t="s">
        <v>98</v>
      </c>
      <c r="D127" s="68"/>
      <c r="E127" s="68"/>
      <c r="F127" s="68"/>
      <c r="G127" s="68"/>
      <c r="H127" s="68"/>
      <c r="I127" s="68"/>
      <c r="J127" s="68"/>
      <c r="K127" s="69"/>
    </row>
    <row r="128" spans="2:11" ht="15.75" x14ac:dyDescent="0.25">
      <c r="B128" s="55" t="s">
        <v>33</v>
      </c>
      <c r="C128" s="56"/>
      <c r="D128" s="56"/>
      <c r="E128" s="56"/>
      <c r="F128" s="56"/>
      <c r="G128" s="56"/>
      <c r="H128" s="56"/>
      <c r="I128" s="56"/>
      <c r="J128" s="56"/>
      <c r="K128" s="57"/>
    </row>
    <row r="129" spans="2:11" ht="15.75" x14ac:dyDescent="0.25">
      <c r="B129" s="58" t="s">
        <v>34</v>
      </c>
      <c r="C129" s="59"/>
      <c r="D129" s="59"/>
      <c r="E129" s="59"/>
      <c r="F129" s="59"/>
      <c r="G129" s="59"/>
      <c r="H129" s="59"/>
      <c r="I129" s="59"/>
      <c r="J129" s="59"/>
      <c r="K129" s="60"/>
    </row>
    <row r="130" spans="2:11" ht="64.5" customHeight="1" x14ac:dyDescent="0.25">
      <c r="B130" s="61" t="s">
        <v>91</v>
      </c>
      <c r="C130" s="62"/>
      <c r="D130" s="62"/>
      <c r="E130" s="62"/>
      <c r="F130" s="62"/>
      <c r="G130" s="62"/>
      <c r="H130" s="62"/>
      <c r="I130" s="62"/>
      <c r="J130" s="62"/>
      <c r="K130" s="63"/>
    </row>
    <row r="131" spans="2:11" x14ac:dyDescent="0.25">
      <c r="B131" s="15"/>
      <c r="C131" s="15"/>
      <c r="D131" s="15"/>
      <c r="E131" s="15"/>
      <c r="F131" s="15"/>
      <c r="G131" s="15"/>
      <c r="H131" s="15"/>
      <c r="I131" s="15"/>
      <c r="J131" s="15"/>
      <c r="K131" s="15"/>
    </row>
    <row r="132" spans="2:11" x14ac:dyDescent="0.25">
      <c r="B132" s="64" t="s">
        <v>40</v>
      </c>
      <c r="C132" s="64"/>
      <c r="D132" s="64"/>
      <c r="E132" s="64"/>
      <c r="F132" s="64"/>
      <c r="G132" s="64"/>
      <c r="H132" s="64"/>
      <c r="I132" s="64"/>
      <c r="J132" s="64"/>
      <c r="K132" s="64"/>
    </row>
    <row r="133" spans="2:11" x14ac:dyDescent="0.25">
      <c r="H133" s="65"/>
      <c r="I133" s="65"/>
      <c r="J133" s="65"/>
      <c r="K133" s="65"/>
    </row>
    <row r="134" spans="2:11" ht="15.75" x14ac:dyDescent="0.25">
      <c r="B134" s="48" t="s">
        <v>77</v>
      </c>
      <c r="C134" s="49">
        <f>B112</f>
        <v>463901532</v>
      </c>
      <c r="H134" s="54"/>
      <c r="I134" s="54"/>
      <c r="J134" s="54"/>
      <c r="K134" s="54"/>
    </row>
    <row r="135" spans="2:11" ht="15.75" x14ac:dyDescent="0.25">
      <c r="B135" s="48" t="s">
        <v>78</v>
      </c>
      <c r="C135" s="49">
        <f>D112</f>
        <v>115975383</v>
      </c>
      <c r="H135" s="54"/>
      <c r="I135" s="54"/>
      <c r="J135" s="54"/>
      <c r="K135" s="54"/>
    </row>
    <row r="136" spans="2:11" ht="15.75" x14ac:dyDescent="0.25">
      <c r="B136" s="48" t="s">
        <v>79</v>
      </c>
      <c r="C136" s="49">
        <f>G112</f>
        <v>139808121.79499999</v>
      </c>
    </row>
    <row r="142" spans="2:11" x14ac:dyDescent="0.25">
      <c r="C142" s="127" t="s">
        <v>101</v>
      </c>
      <c r="D142" s="127"/>
      <c r="I142" s="127" t="s">
        <v>102</v>
      </c>
      <c r="J142" s="127"/>
    </row>
    <row r="143" spans="2:11" x14ac:dyDescent="0.25">
      <c r="C143" s="126" t="s">
        <v>103</v>
      </c>
      <c r="D143" s="126"/>
      <c r="I143" s="126" t="s">
        <v>104</v>
      </c>
      <c r="J143" s="126"/>
    </row>
    <row r="144" spans="2:11" x14ac:dyDescent="0.25">
      <c r="C144" s="126" t="s">
        <v>105</v>
      </c>
      <c r="D144" s="126"/>
      <c r="I144" s="126" t="s">
        <v>106</v>
      </c>
      <c r="J144" s="126"/>
    </row>
    <row r="147" spans="6:7" x14ac:dyDescent="0.25">
      <c r="F147" s="127" t="s">
        <v>107</v>
      </c>
      <c r="G147" s="127"/>
    </row>
    <row r="148" spans="6:7" x14ac:dyDescent="0.25">
      <c r="F148" s="126" t="s">
        <v>108</v>
      </c>
      <c r="G148" s="126"/>
    </row>
    <row r="149" spans="6:7" x14ac:dyDescent="0.25">
      <c r="F149" s="126" t="s">
        <v>109</v>
      </c>
      <c r="G149" s="126"/>
    </row>
    <row r="150" spans="6:7" x14ac:dyDescent="0.25">
      <c r="F150" s="126" t="s">
        <v>110</v>
      </c>
      <c r="G150" s="126"/>
    </row>
  </sheetData>
  <mergeCells count="151">
    <mergeCell ref="F148:G148"/>
    <mergeCell ref="C143:D143"/>
    <mergeCell ref="I143:J143"/>
    <mergeCell ref="C144:D144"/>
    <mergeCell ref="I144:J144"/>
    <mergeCell ref="F149:G149"/>
    <mergeCell ref="F150:G150"/>
    <mergeCell ref="C142:D142"/>
    <mergeCell ref="I142:J142"/>
    <mergeCell ref="F147:G147"/>
    <mergeCell ref="C97:K97"/>
    <mergeCell ref="C98:K98"/>
    <mergeCell ref="C99:K99"/>
    <mergeCell ref="B100:K100"/>
    <mergeCell ref="D101:K101"/>
    <mergeCell ref="D102:K102"/>
    <mergeCell ref="D103:K103"/>
    <mergeCell ref="C1:K1"/>
    <mergeCell ref="C2:D2"/>
    <mergeCell ref="E2:I2"/>
    <mergeCell ref="C3:D3"/>
    <mergeCell ref="E3:I3"/>
    <mergeCell ref="B4:K4"/>
    <mergeCell ref="C8:K8"/>
    <mergeCell ref="C11:K11"/>
    <mergeCell ref="C12:K12"/>
    <mergeCell ref="G24:I24"/>
    <mergeCell ref="D16:K16"/>
    <mergeCell ref="B17:K17"/>
    <mergeCell ref="C18:K18"/>
    <mergeCell ref="C19:K19"/>
    <mergeCell ref="C20:K20"/>
    <mergeCell ref="D15:K15"/>
    <mergeCell ref="B5:K5"/>
    <mergeCell ref="B6:K6"/>
    <mergeCell ref="B7:K7"/>
    <mergeCell ref="B13:K13"/>
    <mergeCell ref="D14:K14"/>
    <mergeCell ref="C40:K40"/>
    <mergeCell ref="C41:K41"/>
    <mergeCell ref="C42:K42"/>
    <mergeCell ref="C43:K43"/>
    <mergeCell ref="C44:K44"/>
    <mergeCell ref="B38:K38"/>
    <mergeCell ref="B39:K39"/>
    <mergeCell ref="C9:K9"/>
    <mergeCell ref="C10:K10"/>
    <mergeCell ref="C21:K21"/>
    <mergeCell ref="B25:C25"/>
    <mergeCell ref="J25:K25"/>
    <mergeCell ref="B26:K26"/>
    <mergeCell ref="D27:E27"/>
    <mergeCell ref="H27:I27"/>
    <mergeCell ref="J27:K27"/>
    <mergeCell ref="D25:F25"/>
    <mergeCell ref="G25:I25"/>
    <mergeCell ref="F27:G27"/>
    <mergeCell ref="B22:K22"/>
    <mergeCell ref="B23:K23"/>
    <mergeCell ref="B24:C24"/>
    <mergeCell ref="J24:K24"/>
    <mergeCell ref="D24:F24"/>
    <mergeCell ref="C50:K50"/>
    <mergeCell ref="C51:K51"/>
    <mergeCell ref="C52:K52"/>
    <mergeCell ref="C53:K53"/>
    <mergeCell ref="C54:K54"/>
    <mergeCell ref="C45:K45"/>
    <mergeCell ref="C46:K46"/>
    <mergeCell ref="C47:K47"/>
    <mergeCell ref="C48:K48"/>
    <mergeCell ref="C49:K49"/>
    <mergeCell ref="C60:K60"/>
    <mergeCell ref="C61:K61"/>
    <mergeCell ref="C62:K62"/>
    <mergeCell ref="C63:K63"/>
    <mergeCell ref="C64:K64"/>
    <mergeCell ref="C55:K55"/>
    <mergeCell ref="C56:K56"/>
    <mergeCell ref="C57:K57"/>
    <mergeCell ref="C58:K58"/>
    <mergeCell ref="C59:K59"/>
    <mergeCell ref="C70:K70"/>
    <mergeCell ref="C71:K71"/>
    <mergeCell ref="C72:K72"/>
    <mergeCell ref="C73:K73"/>
    <mergeCell ref="C74:K74"/>
    <mergeCell ref="C65:K65"/>
    <mergeCell ref="C66:K66"/>
    <mergeCell ref="C67:K67"/>
    <mergeCell ref="C68:K68"/>
    <mergeCell ref="C69:K69"/>
    <mergeCell ref="H81:K81"/>
    <mergeCell ref="H82:K82"/>
    <mergeCell ref="H83:K83"/>
    <mergeCell ref="B104:K104"/>
    <mergeCell ref="C105:K105"/>
    <mergeCell ref="C75:K75"/>
    <mergeCell ref="B76:K76"/>
    <mergeCell ref="B77:K77"/>
    <mergeCell ref="B78:K78"/>
    <mergeCell ref="B80:K80"/>
    <mergeCell ref="C82:D82"/>
    <mergeCell ref="C83:D83"/>
    <mergeCell ref="C84:D84"/>
    <mergeCell ref="C88:K88"/>
    <mergeCell ref="C89:D89"/>
    <mergeCell ref="E89:I89"/>
    <mergeCell ref="C90:D90"/>
    <mergeCell ref="E90:I90"/>
    <mergeCell ref="B91:K91"/>
    <mergeCell ref="B92:K92"/>
    <mergeCell ref="B93:K93"/>
    <mergeCell ref="B94:K94"/>
    <mergeCell ref="C95:K95"/>
    <mergeCell ref="C96:K96"/>
    <mergeCell ref="B111:C111"/>
    <mergeCell ref="D111:F111"/>
    <mergeCell ref="G111:I111"/>
    <mergeCell ref="J111:K111"/>
    <mergeCell ref="B112:C112"/>
    <mergeCell ref="D112:F112"/>
    <mergeCell ref="G112:I112"/>
    <mergeCell ref="J112:K112"/>
    <mergeCell ref="C106:K106"/>
    <mergeCell ref="C107:K107"/>
    <mergeCell ref="C108:K108"/>
    <mergeCell ref="B109:K109"/>
    <mergeCell ref="B110:K110"/>
    <mergeCell ref="B118:K118"/>
    <mergeCell ref="B119:K119"/>
    <mergeCell ref="C120:K120"/>
    <mergeCell ref="C121:K121"/>
    <mergeCell ref="C122:K122"/>
    <mergeCell ref="B113:K113"/>
    <mergeCell ref="D114:E114"/>
    <mergeCell ref="F114:G114"/>
    <mergeCell ref="H114:I114"/>
    <mergeCell ref="J114:K114"/>
    <mergeCell ref="H134:K134"/>
    <mergeCell ref="H135:K135"/>
    <mergeCell ref="B128:K128"/>
    <mergeCell ref="B129:K129"/>
    <mergeCell ref="B130:K130"/>
    <mergeCell ref="B132:K132"/>
    <mergeCell ref="H133:K133"/>
    <mergeCell ref="C123:K123"/>
    <mergeCell ref="C124:K124"/>
    <mergeCell ref="C125:K125"/>
    <mergeCell ref="C126:K126"/>
    <mergeCell ref="C127:K127"/>
  </mergeCells>
  <phoneticPr fontId="19" type="noConversion"/>
  <dataValidations disablePrompts="1" count="16">
    <dataValidation allowBlank="1" showInputMessage="1" showErrorMessage="1" prompt="Monto ejecutado en el trimestre" sqref="I28:I37 I115:I117"/>
    <dataValidation allowBlank="1" showInputMessage="1" showErrorMessage="1" prompt="Meta alcanzada en el trimestre" sqref="H28:H37 H115:H117"/>
    <dataValidation allowBlank="1" showInputMessage="1" showErrorMessage="1" prompt="Monto presupuestado para el producto" sqref="E28:E37 G28:G37 C82:C83 E115:E117 G115:G117 C134:C135"/>
    <dataValidation allowBlank="1" showInputMessage="1" showErrorMessage="1" prompt="Meta anual del indicador" sqref="D28:D37 F28:F37 D115:D117 F115:F117"/>
    <dataValidation allowBlank="1" showInputMessage="1" showErrorMessage="1" prompt="Nombre del indicador" sqref="C115:C117 C28:C37"/>
    <dataValidation allowBlank="1" showInputMessage="1" showErrorMessage="1" prompt="Nombre de cada producto" sqref="B115:B117 B28:B37"/>
    <dataValidation allowBlank="1" showInputMessage="1" showErrorMessage="1" prompt="¿En qué consiste el programa?" sqref="C19:K19 C106:K106"/>
    <dataValidation allowBlank="1" showInputMessage="1" showErrorMessage="1" prompt="Presupuesto del programa" sqref="B25:D25 G25 B112:D112 G112"/>
    <dataValidation allowBlank="1" showInputMessage="1" showErrorMessage="1" prompt="Oportunidades de mejora identificadas" sqref="B78:K79 B130:K131"/>
    <dataValidation allowBlank="1" showInputMessage="1" showErrorMessage="1" prompt="De existir desvío, explicar razones." sqref="C123:K123 C127:K127 C43:K43 C75:K75 C47:K47 C55:K55 C51:K51 C59:K59 C63:K63 C67:K67 C71:K71"/>
    <dataValidation allowBlank="1" showInputMessage="1" showErrorMessage="1" prompt="1. Describir lo plasmado en el presupuesto_x000a_2. Describir lo alcanzado en términos financieros y de producción " sqref="C122:K122 C126:K126 C46:K46 C42:K42 C50:K50 C54:K54 C58:K58 C62:K62 C66:K66 C70:K70 C74:K74"/>
    <dataValidation allowBlank="1" showInputMessage="1" showErrorMessage="1" prompt="¿En qué consiste el producto? su objetivo" sqref="C121:K121 C125:K125 C69:K69 C41:K41 C45:K45 C49:K49 C53:K53 C57:K57 C61:K61 C65:K65 C73:K73"/>
    <dataValidation allowBlank="1" showInputMessage="1" showErrorMessage="1" prompt="Nombre del producto" sqref="C120:K120 C124:K124 C44:K44 C40:K40 C48:K48 C52:K52 C56:K56 C60:K60 C64:K64 C68:K68 C72:K72"/>
    <dataValidation allowBlank="1" showInputMessage="1" showErrorMessage="1" prompt="¿A quién va dirigido el programa?, ¿qué característica tiene esta población que requiere ser beneficiada?" sqref="C20:K20 C107:K107"/>
    <dataValidation allowBlank="1" showInputMessage="1" prompt="Nombre del capítulo" sqref="C8:K10 C95:K97"/>
    <dataValidation allowBlank="1" sqref="B8 B95"/>
  </dataValidations>
  <pageMargins left="0.47" right="0.22" top="0.49" bottom="0.74" header="0.3" footer="0.77"/>
  <pageSetup paperSize="122" scale="34" fitToHeight="0" orientation="portrait" r:id="rId1"/>
  <headerFooter>
    <oddFooter>Página &amp;P</oddFooter>
  </headerFooter>
  <rowBreaks count="4" manualBreakCount="4">
    <brk id="37" min="1" max="10" man="1"/>
    <brk id="59" min="1" max="10" man="1"/>
    <brk id="85" min="1" max="10" man="1"/>
    <brk id="123" min="1" max="10"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JORDDY BELTRE GALVAN</cp:lastModifiedBy>
  <cp:lastPrinted>2023-04-14T19:19:00Z</cp:lastPrinted>
  <dcterms:created xsi:type="dcterms:W3CDTF">2021-03-22T15:50:10Z</dcterms:created>
  <dcterms:modified xsi:type="dcterms:W3CDTF">2023-05-30T17:35:45Z</dcterms:modified>
</cp:coreProperties>
</file>