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BET\Joannita\DIGEIG INFORME FISICO FINANCIERO\2024\"/>
    </mc:Choice>
  </mc:AlternateContent>
  <bookViews>
    <workbookView xWindow="0" yWindow="0" windowWidth="20490" windowHeight="7605"/>
  </bookViews>
  <sheets>
    <sheet name="Segundo Semestre 2024" sheetId="1" r:id="rId1"/>
  </sheets>
  <externalReferences>
    <externalReference r:id="rId2"/>
  </externalReferences>
  <definedNames>
    <definedName name="_xlnm.Print_Area" localSheetId="0">'Segundo Semestre 2024'!$B$1:$K$158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J112" i="1" s="1"/>
  <c r="D112" i="1"/>
  <c r="B112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G25" i="1"/>
  <c r="C84" i="1" s="1"/>
  <c r="D25" i="1"/>
  <c r="C83" i="1" s="1"/>
  <c r="B25" i="1"/>
  <c r="C82" i="1" s="1"/>
  <c r="D16" i="1"/>
  <c r="D15" i="1"/>
  <c r="J25" i="1" l="1"/>
</calcChain>
</file>

<file path=xl/sharedStrings.xml><?xml version="1.0" encoding="utf-8"?>
<sst xmlns="http://schemas.openxmlformats.org/spreadsheetml/2006/main" count="252" uniqueCount="134">
  <si>
    <t>Informe de Evaluación Semestral de las Metas Físicas-Financieras</t>
  </si>
  <si>
    <t>Código</t>
  </si>
  <si>
    <t>Documento Relacionado</t>
  </si>
  <si>
    <t>Fecha Versión</t>
  </si>
  <si>
    <t>Versión</t>
  </si>
  <si>
    <t>DEC-FOR013</t>
  </si>
  <si>
    <t>Ejecución Presupuestaria Segundo Semestre 2024</t>
  </si>
  <si>
    <t>V-7</t>
  </si>
  <si>
    <t>I -Información Institucional</t>
  </si>
  <si>
    <t>I.I - Completar los datos requeridos sobre la institución</t>
  </si>
  <si>
    <t>Capítulo</t>
  </si>
  <si>
    <t>5128-UNIVERSIDAD AUTÓNOMA DE SANTO DOMINGO</t>
  </si>
  <si>
    <t>Subcapítulo</t>
  </si>
  <si>
    <t>01-UNIVERSIDAD AUTÓNOMA DE SANTO DOMINGO</t>
  </si>
  <si>
    <t>Unidad Ejecutora</t>
  </si>
  <si>
    <t>0001-UNIVERSIDAD AUTÓNOMA DE SANTO DOMINGO</t>
  </si>
  <si>
    <t>Misión</t>
  </si>
  <si>
    <t>Formar críticamente profesionales, investigadores y técnicos en las ciencias, las humanidades y las artes necesarias y eficientes para coadyuvar a las transformaciones que demanda el desarrollo nacional sostenible, así como difundir los ideales de la cultura de paz, progreso, justicia social, equidad de género y respeto a los derechos humanos, a fin de contribuir a la formación de una conciencia colectiva basada en valores.</t>
  </si>
  <si>
    <t>Visión</t>
  </si>
  <si>
    <t>Ser una institución de excelencia y liderazgo académico, gestionada con eficiencia y acreditada nacional e internacionalmente; con un personal docente, investigador, extensionistas y egresados de alta calificación; creadora de conocimientos científicos y nuevas tecnologías, reconocida por su contribución al desarrollo humano con equidad y hacia una sociedad democrática y solidaria.</t>
  </si>
  <si>
    <t>II. Contribución a la Estrategia Nacional de Desarrollo</t>
  </si>
  <si>
    <t>Eje estratégico:</t>
  </si>
  <si>
    <t>Desarrollo Productivo</t>
  </si>
  <si>
    <t>Objetivo general:</t>
  </si>
  <si>
    <t>Objetivo(s) específico(s):</t>
  </si>
  <si>
    <t>3.3.3</t>
  </si>
  <si>
    <t>III. Información del Programa</t>
  </si>
  <si>
    <t>Nombre:</t>
  </si>
  <si>
    <t>11-Docencia</t>
  </si>
  <si>
    <t>Descripción:</t>
  </si>
  <si>
    <t xml:space="preserve">Define la labor fundamental de la academia, que es la relación profesor-alumno en el proceso de enseñanza-aprendizaje y tiene como objetivo elevar la calidad de la docencia, la articulación de ésta con la investigación y la extensión. 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</si>
  <si>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</si>
  <si>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Estudiantes matriculados</t>
  </si>
  <si>
    <t>Resultado Asociado:</t>
  </si>
  <si>
    <t>Aumentar la cantidad de estudiantes formados en las áreas Artísticas, Humanísticas, de las Ciencias e Ingeniería y Arquitectura, a través de la matriculación y reinscripción de 334,250.00 en el año 2022 a 335,956.00 en el año 2024.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</si>
  <si>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</si>
  <si>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</si>
  <si>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</si>
  <si>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</si>
  <si>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</si>
  <si>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</si>
  <si>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</si>
  <si>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</si>
  <si>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 xml:space="preserve"> Programación Semestral</t>
  </si>
  <si>
    <t>Ejecución Semestral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</si>
  <si>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</si>
  <si>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</si>
  <si>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</si>
  <si>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</si>
  <si>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</si>
  <si>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</si>
  <si>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</si>
  <si>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</si>
  <si>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</si>
  <si>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</si>
  <si>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</si>
  <si>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5951 - Estudiantes de grado reciben formación en ciencias económicas y sociales</t>
  </si>
  <si>
    <t>Número de estudiantes matriculados</t>
  </si>
  <si>
    <t>5953 - Estudiantes de grado reciben formación en ciencias</t>
  </si>
  <si>
    <t>5957 - Estudiantes de grado reciben formación en ciencias jurídicas y políticas</t>
  </si>
  <si>
    <t>5969 - Estudiantes de grado reciben formación en ciencias agronómicas y veterinarias</t>
  </si>
  <si>
    <t>5972 - Estudiantes de grado reciben formación en ciencias de la educación</t>
  </si>
  <si>
    <t>5974 - Estudiantes de grado reciben formación en artes</t>
  </si>
  <si>
    <t>6040 - Estudiantes de grado reciben formación en ciencias de la salud</t>
  </si>
  <si>
    <t>6041 - Estudiantes de grado reciben formación en ingeniería y arquitectura</t>
  </si>
  <si>
    <t>6050 - Estudiantes de grado reciben formación en humanidades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</si>
  <si>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</si>
  <si>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</si>
  <si>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</si>
  <si>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</si>
  <si>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Consiste en formar recursos humanos en las áreas de las ciencias económicas y sociales conforme a las necesidades que requiere el desarrollo del país como son: Licenciatura en Economía, Licenciatura en Administración de Empresas, Licenciatura en Administración de Empresas Turísticas y Hoteleras, Licenciatura en Administración Pública, Lic. en Contabilidad, Lic. en Estadísticas, mención Informática, Lic. en Estadísticas, Mención Socioeconómica, Lic. en Mercadotecnia, Lic. en Sociología y Lic. en Trabajo Social.</t>
  </si>
  <si>
    <t>Logros alcanzados:</t>
  </si>
  <si>
    <t>Con relación a la ejecución física en la formación de profesionales en ciencias económicas y sociales, se formó el 99%  de la meta física programada para el semestre julio-diciembre 2024, donde se esperaba atender 23,812 estudiantes con un monto presupuestado de  RD$409,252,646, se atendió a 23,577 en los siguientes ámbitos 22,322 en el grado, 974 Titulados de grado y 281 Titulados de Postgrado;  con un monto financiero ejecutado de RD$573,420,146 representando un 140% del financiero programado.</t>
  </si>
  <si>
    <t>Causas y justificación del desvío:</t>
  </si>
  <si>
    <t>La desviación presentada de un 1% por debajo de lo programado en la ejecución física no es considerable. Mientras que la desviación de un 40% por encima de lo programado en la ejecución financiera se debe a transferencia de fondo de otra actividad y/o producto, dejando en evidencia  la flexibilidad operativa en la asignación de recursos.</t>
  </si>
  <si>
    <t>Consiste en formar los recursos humanos en las áreas de la ciencias conforme a las necesidades que requiere el desarrollo del país, que son: Licenciatura en Biología, Licenciatura en Geografía mención Recursos Naturales y Ecoturismo, Licenciatura en Geografía Mención Representación Espacial, Licenciatura en Física, Licenciatura en Matemáticas, Licenciatura en Microbiología, Licenciatura en Química, Tecnólogo Superior en Alimentos, Licenciatura en Informática, Técnico Superior Reparación y Ensamblaje de Computadoras.</t>
  </si>
  <si>
    <t>Con relación a la ejecución física en la formación de profesionales en ciencias, se logró formar el 109%  de la meta física programada para el semestre julio-diciembre 2024, donde se esperaba atender 7,180 estudiantes con un monto presupuestado de RD$783,442,798, se atendieron a 7,824 en los siguientes ámbitos 7,006 en el grado, 549 Titulados de grado y 269 Titulados de Postgrado;  con un monto financiero ejecutado de RD$726,069,024 representando un 93% del financiero programado.</t>
  </si>
  <si>
    <t>La desviación presentada de un 9% por encima de lo programado en la ejecución física  impulsada principalmente por estudiantes titulados de grado y postgrado. Mientras que la desviación de un 7% por debajo de lo programado en la ejecución financiera es debido a transferencias de fondos a  otras actividades y/o productos que las requirieron.</t>
  </si>
  <si>
    <t>Consiste en formar los recursos humanos en las áreas de ciencias jurídicas y políticas conforme a las necesidades que requiere el desarrollo del país que son: Licenciatura en Derecho, Licenciatura en Ciencias Políticas y Lic. en Criminología.</t>
  </si>
  <si>
    <t>Con relación a la ejecución física en la formación de profesionales en ciencias jurídicas y políticas, se formó el 109%  de la meta física programada para el semestre julio-diciembre 2024, donde se esperaba atender 8,824 estudiantes con un monto presupuestado de RD$232,214,662  se atendió a 9,635 en los siguientes ámbitos 8,905 en el grado, 479 Titulados de grado y  251 Titulados de Postgrado;  con un monto de ejecución financiera de RD$273,600,677 representando un  118% del financiero programado.</t>
  </si>
  <si>
    <t>La desviación presentada de un 9% por encima de lo programado en la ejecución física se debe a estudiantes de nuevo ingreso a facultad, que cambian de carrera y el impulso  de los estudiantes titulados de grado y postgrado, Mientras que la desviación de un 18% por encima de lo programado en la ejecución financiera se debe a transferencia de fondo de otra actividad y/o producto.</t>
  </si>
  <si>
    <t>Consiste en formar recursos humanos en las áreas de ciencias agronómicas y veterinarias conforme a las necesidades que requiere el desarrollo del país, que son: Ingeniería en Desarrollo Agrícola Rural, Ingeniería Agronómica mención Suelos y Riego, Ingeniería en Zootecnia, Ingeniería Lácteo-Alimentaria, Tecnología en Procesos Lácteos Alimentarios y Licenciatura en Medicina Veterinaria.</t>
  </si>
  <si>
    <t>Con relación a la ejecución física en la formación de profesionales en ciencias agronómicas y veterinarias, se formó el 132%  de la meta física programada para el semestre julio-diciembre 2024, donde se esperaba atender 2,568 estudiantes con un monto presupuestado de RD$ 82,921,720 se atendió  a 3,388 en los siguientes ámbitos 3,052 en el grado, 236 Titulados de grado y 100 Titulados de postgrado;  con un monto de financiero ejecutado de RD$101,901,786 representando un 123% del financiero programado.</t>
  </si>
  <si>
    <t>La desviación presentada de un 32% por encima de lo programado en la ejecución física,  impulsada principalmente por estudiantes titulados de grado y postgrado y estudiantes que cambian de carrera. Mientras que la desviación financiera ejecutada de un 23% por encima de lo programado se debe a transferencia de fondo de otra actividad y/o producto dejando en evidencia  la flexibilidad operativa en la asignación de recursos.</t>
  </si>
  <si>
    <t xml:space="preserve">Consiste en formar recursos humanos en las áreas en ciencias de la educación conforme a las necesidades que requiere el desarrollo del país, que son: Licenciatura en Educación Básica, Licenciatura en Educación Inicial, Licenciatura en Educación mención Biología y Química, Licenciatura en Educación mención Ciencias Sociales, Licenciatura en Educación mención Filosofía y Letras, Licenciatura en Educación mención Matemáticas, Licenciatura en Educación mención Orientación Académica, Licenciatura en Educación Mención Orientación Socio-Comunitaria, Licenciatura en Educación mención Orientación para el desarrollo de Recursos Humanos, Licenciatura en Educación Física, Licenciatura en Bibliotecología. </t>
  </si>
  <si>
    <t>Con relación a la ejecución física en la formación de profesionales en ciencias de la educación, se logró formar el 96%  de la meta física programada para el semestre julio-diciembre 2024, donde se esperaba atender 43,618 estudiantes con un monto presupuestado de RD$355,471,284 se atendió  a 42,085 en los siguientes ámbitos 40,211 en el grado, 1,734  Titulados de grado y 140 Titulados de Postgrado;  con un monto financiero ejecutado de RD$457,780,106 representando un 129% del financiero programado.</t>
  </si>
  <si>
    <t>La desviación presentada de un 4% por debajo de lo programado en la ejecución física  no es considerable . Mientras que la desviación de un 29% por encima de lo programado en la ejecución financiera se debe a transferencia de fondo de otra actividad y/o producto, dejando en evidencia  la flexibilidad operativa en la asignación de recursos.</t>
  </si>
  <si>
    <t xml:space="preserve">Consiste en formar recursos humanos en las áreas artísticas conforme a las necesidades que requiere el desarrollo del país como son: Historia y Crítica del Arte, Licenciatura en Publicidad mención Ilustración, Licenciatura en Publicidad mención Creatividad y Gerencia, Licenciatura en Publicidad mención Diseño Gráfico Publicitario, Técnico en Diseño, Gráfico Publicitario, Licenciatura en Teatro, Licenciatura en Teatro mención Actuación, Licenciatura en Teatro mención Dirección y Dramaturgia, Técnico Superior en Actuación, Licenciatura en Música mención Teoría y Educación Musical, Licenciatura en Cine y Medios Audiovisuales, Licenciatura en Producción de Televisión y Audiovisuales, Técnico en Fotografía, Licenciatura en Artes Plásticas mención Escultura, Artes Plásticas mención Pintura, Técnico en Ilustración, Licenciatura Diseño Artesanal y Decoración de Ambiente, Licenciatura en Diseño de Modas, Técnico en Diseño Artesanal, Técnico en Diseño de Muebles, Técnico en Patrón y Confección de Moda. </t>
  </si>
  <si>
    <t>Con relación a la ejecución física en la formación de profesionales en artes, se logró formar el 109%  de la meta física programada para el semestre julio-diciembre 2024, donde se esperaba atender 5,509 estudiantes con un monto presupuestado de RD$131,151,604. Se logró atender a 6,023 en los siguientes ámbitos 5,541 en el grado, 370 Titulados de grado y 112 Titulados de Postgrado;  con un monto financiero ejecutado de RD$170,305,231 representando un 130%.</t>
  </si>
  <si>
    <t>La desviación presentada de un 9% por encima de lo programado en la ejecución física se debe a estudiantes de nuevo ingreso a facultad, que cambian de carrera y el impulso  de los estudiantes titulados de grado y postgrado; Mientras que la desviación de un 30% por encima de lo programado en la ejecución financiera se debe a transferencia de fondo de otra actividad y/o producto, dejando en evidencia  la flexibilidad operativa en la asignación de recursos.</t>
  </si>
  <si>
    <t>Consiste en formar recursos humanos en las áreas de las ciencias de la salud conforme a las necesidades que requiere el desarrollo del país, como son: Licenciatura en Farmacia, Licenciatura en Enfermería, Técnico Profesional en Enfermería, Doctor en Odontología, Licenciatura en Bioanálisis, Licenciatura en Imagenología, Técnico Radiológico y Doctor en Medicina.</t>
  </si>
  <si>
    <t>Con relación a la ejecución física en la formación de profesionales en ciencias de la salud, se logró formar el 112%  de la meta física programada para el semestre julio-diciembre 2024, donde se esperaba atender 28,970 estudiantes con un monto presupuestado de RD$570,909,660 se atendió a 32,538 en los siguientes ámbitos 31,073 en el grado, 1,068 Titulados de grado y 397 Titulados de Postgrado;  con un monto financiero ejecutado de RD$757,225,972 representando un 133% del financiero programado.</t>
  </si>
  <si>
    <t>La desviación presentada de un 12% por encima de lo programado en la ejecución física se debe a estudiantes de nuevo ingreso a facultad, que cambian de carrera y el impulso  de los estudiantes titulados de grado y postgrado, mientras que la desviación de un 33% por encima de lo programado en la ejecución financiera se debe a transferencia de fondo de otra actividad y/o producto,  dejando en evidencia  la flexibilidad operativa en la asignación de recursos.</t>
  </si>
  <si>
    <t>Consiste en formar recursos humanos en las áreas de la ingeniería y arquitectura conforme a las necesidades que requiere el desarrollo del país, que son: Licenciatura en Arquitectura, Ingeniería Electromecánica mención Eléctrica, Ingeniería Electromecánica mención Electrónica, Ingeniería Electromecánica mención Mecánica, Ingeniería Civil, Ingeniería Química, Licenciatura en Agrimensura e Ingeniería Industrial.</t>
  </si>
  <si>
    <t>Con relación a la ejecución física en la formación de profesionales en ingeniería y arquitectura, se logró formar el 100%  de la meta física programada para el semestre julio-diciembre 2024, donde se esperaba atender 16,470 estudiantes con un monto presupuestado de RD$179,381,588 se atendió a 16,500 en los siguientes ámbitos 15,653 en el grado, 673 Titulados de grado y 174 Titulados de Postgrado;  con un con un monto financiero ejecutado de RD$236,744,047 representando un 32% del financiero programado.</t>
  </si>
  <si>
    <t>Con relación a la ejecución física no presenta desvío. Mientras que la desviación de un 32% por encima de lo programado en la ejecución financiera se debe a transferencia de fondo de otra actividad y/o producto.</t>
  </si>
  <si>
    <t xml:space="preserve">Consiste en formar recursos humanos en las áreas humanísticas conforme a las necesidades que requiere el desarrollo del país como son: Licenciatura en Ciencias de la Comunicación Social, Licenciatura en Comunicación Social mención Comunicación, Licenciatura en Comunicación Social mención Periodismo, Licenciatura en Comunicación Social mención Relaciones Públicas. </t>
  </si>
  <si>
    <t>Con relación a la ejecución física en la formación de profesionales en humanidades, se formó el 100%  de la meta física programada para el semestre julio-diciembre 2024, donde se esperaba atender 31,032 estudiantes con un monto presupuestado de RD$745,974,038 se formó a 31,035 en los siguientes ámbitos 30,114 en el grado,  647 Titulados de grado y 274 Titulados de Postgrado;  con un monto de ejecución financiera de RD$678,691,910 representando un 91% del financiero programado.</t>
  </si>
  <si>
    <t>La desviación financiera presentada de un 9% por debajo de lo programado se debió a transferencias de fondos a otras actividades  y/o productos que las requirieron.</t>
  </si>
  <si>
    <r>
      <t xml:space="preserve">VI. </t>
    </r>
    <r>
      <rPr>
        <b/>
        <sz val="13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</si>
  <si>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</si>
  <si>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 xml:space="preserve">• Apertura de nuevos programas formativos en áreas o disciplinas demandadas por la sociedad y el mercado laboral e insertar el uso de las tecnologías en todos los programas.  • Implementar un proceso de rediseño curricular integral que permita actualizar todos los planes y programas de estudios por carrera y asignatura  acorde con las demandas de los sectores productivos y los requerimientos de desarrollo del país.  • Reorientar el perfil del egresado de algunos programas formativos en correspondencia con el desarrollo científico del país. • Establecer mecanismos  para que se actualicen  de manera periódica los contenidos de asignaturas.  • Planificar y desarrollar acciones tendentes a vincular la investigación con la docencia de grado y de postgrado.  • Definir un nuevo Reglamento de Rendimiento Académico Estudiantil, para unificar todos los criterios y concretar la política de evaluación de aprendizajes definida. • Crear mecanismos para elevar el porcentaje de egresados, mediante  programación de asignaturas en línea. • Fortalecer en la práctica la articulación entre la función de extensión y de docencia.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</si>
  <si>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3"/>
        <rFont val="Calibri"/>
        <family val="2"/>
      </rPr>
      <t>Nota:</t>
    </r>
    <r>
      <rPr>
        <sz val="13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</si>
  <si>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</si>
  <si>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</si>
  <si>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Total devengado:</t>
  </si>
  <si>
    <t>Competitividad e innovación en un ambiente favorable a la cooperación y la responsabilidad social</t>
  </si>
  <si>
    <t>Consolidar un sistema de educación superior de calidad, que responda a las necesidades del desarrollo de la Nación</t>
  </si>
  <si>
    <t>14-Bienestar Estudiantil</t>
  </si>
  <si>
    <t>Consiste en los gastos por concepto de la administración de las becas de estudios-trabajos, préstamos, servicios de comedor, albergues, aportes al economato, servicios de salud, actividades recreativas y deportivas de los estudiantes, transporte estudiantil y cualquier otro gasto que incida en el bienestar físico y psíquico de los alumnos de la UASD.(Art. 10. Res. 76-274 del H.C.U)</t>
  </si>
  <si>
    <r>
      <t>Beneficiarios:</t>
    </r>
    <r>
      <rPr>
        <sz val="13"/>
        <color rgb="FF000000"/>
        <rFont val="Century Gothic"/>
        <family val="2"/>
      </rPr>
      <t xml:space="preserve"> </t>
    </r>
  </si>
  <si>
    <t xml:space="preserve"> Todos los estudiantes  de la UASD que reúnan los requisitos establecidos en los reglamentos, de los recursos socio-económicos limitadas, que cumplen con un rendimiento académico.</t>
  </si>
  <si>
    <t>Aumentar los servicios que habilitan a los estudiantes para recibir y asimilar los procesos formativos de nivel superior y carreras específicas, de 2,388,137.00 servicios que se habían paralizado por la pandemia COVID-19, en el año 2022 a  2,588,556.00 para el año 2024.</t>
  </si>
  <si>
    <t>5940-Estudiantes acceden al servicio de bienestar estudiantil</t>
  </si>
  <si>
    <t>Número de estudiantes beneficiados por los servicios de bienestar estudiantil</t>
  </si>
  <si>
    <t>6047-Otorgamiento de créditos, becas y exoneraciones</t>
  </si>
  <si>
    <t>Número de estudiantes de grado que reciben créditos, becas y exoneraciones</t>
  </si>
  <si>
    <r>
      <rPr>
        <b/>
        <i/>
        <sz val="13"/>
        <color theme="1"/>
        <rFont val="Calibri"/>
        <family val="2"/>
        <scheme val="minor"/>
      </rPr>
      <t>Becas al Comedor:</t>
    </r>
    <r>
      <rPr>
        <i/>
        <sz val="13"/>
        <color theme="1"/>
        <rFont val="Calibri"/>
        <family val="2"/>
        <scheme val="minor"/>
      </rPr>
      <t xml:space="preserve"> Es el servicio gratuito de alimentación que la UASD ofrece a los estudiantes por sus servicios en una de las siguientes categorías: Becas de Estudio y Trabajo (BET), grupos culturales, deportistas, cuerpo del orden del comedor y por razones socio-económicas. 
</t>
    </r>
    <r>
      <rPr>
        <b/>
        <i/>
        <sz val="13"/>
        <color theme="1"/>
        <rFont val="Calibri"/>
        <family val="2"/>
        <scheme val="minor"/>
      </rPr>
      <t>Dispensario Médico:</t>
    </r>
    <r>
      <rPr>
        <i/>
        <sz val="13"/>
        <color theme="1"/>
        <rFont val="Calibri"/>
        <family val="2"/>
        <scheme val="minor"/>
      </rPr>
      <t xml:space="preserve"> Ofrece servicios de salud totalmente gratuito a la comunidad de la UASD. 
</t>
    </r>
    <r>
      <rPr>
        <b/>
        <i/>
        <sz val="13"/>
        <color theme="1"/>
        <rFont val="Calibri"/>
        <family val="2"/>
        <scheme val="minor"/>
      </rPr>
      <t>Estancia Infantil:</t>
    </r>
    <r>
      <rPr>
        <i/>
        <sz val="13"/>
        <color theme="1"/>
        <rFont val="Calibri"/>
        <family val="2"/>
        <scheme val="minor"/>
      </rPr>
      <t xml:space="preserve"> Ofrece supervisión, cuidado y estimulación de las áreas del desarrollo psicológico a los niños y niñas desde tres meses hasta seis años de edad, hijos (as) de las madres estudiantes y empleadas de escasos recursos de la universidad, como servicio emergente mientras ellas estudian en la universidad, colaborando eficazmente con la prevención del abuso infantil y sus implicaciones, frente a la vulnerabilidad de los infantes que son dejados por sus madres en situaciones no adecuadas. 
</t>
    </r>
    <r>
      <rPr>
        <b/>
        <i/>
        <sz val="13"/>
        <color theme="1"/>
        <rFont val="Calibri"/>
        <family val="2"/>
        <scheme val="minor"/>
      </rPr>
      <t xml:space="preserve">Residencia Estudiantil: </t>
    </r>
    <r>
      <rPr>
        <i/>
        <sz val="13"/>
        <color theme="1"/>
        <rFont val="Calibri"/>
        <family val="2"/>
        <scheme val="minor"/>
      </rPr>
      <t>Es un programa que está orientado a garantizar el apoyo a los estudiantes que ingresan a la UASD con talentos y grandes deseos de superación y que sus condiciones socio-económicas son limitadas.</t>
    </r>
  </si>
  <si>
    <t>Con relación a la ejecución física, en los servicios ofertados se logro atender el 111% de la meta física programada para el semestre julio-diciembre 2024, donde se esperaba ofertar 1,293,818 servicios con un monto presupuestado de RD$188,361,978 se ofertó 1,436,991 servicios con un monto financiero ejecutado de RD$277,368,280 llegando a  147% de la programación financiera.</t>
  </si>
  <si>
    <t>La desviación de un 11% por encima de la meta física programada, se debió a que los servicios de salud, raciones alimenticias y otros aumentaron debido a la modalidad presencial del semestre 2024-20.  La desviación presentada de un 47% por encima de lo programado en la ejecución financiera,  se debió a transferencia de fondo de otra actividad y/o producto, dejando en evidencia  la flexibilidad operativa en la asignación de recursos.</t>
  </si>
  <si>
    <r>
      <rPr>
        <b/>
        <i/>
        <sz val="13"/>
        <color theme="1"/>
        <rFont val="Calibri"/>
        <family val="2"/>
        <scheme val="minor"/>
      </rPr>
      <t>Otorgamientos de Beca Estudio Trabajo:</t>
    </r>
    <r>
      <rPr>
        <i/>
        <sz val="13"/>
        <color theme="1"/>
        <rFont val="Calibri"/>
        <family val="2"/>
        <scheme val="minor"/>
      </rPr>
      <t xml:space="preserve"> Concede a los estudiantes por sus aptitudes para realizar labores auxiliares y administrativas la oportunidad de insertarse al área laboral creando el hábito de responsabilidad y proporcionar un incentivo económico que le supla las necesidades para culminar su carrera. Así como otros servicios prestados, de conformidad con los procedimientos, deberes y derechos. 
</t>
    </r>
    <r>
      <rPr>
        <b/>
        <i/>
        <sz val="13"/>
        <color theme="1"/>
        <rFont val="Calibri"/>
        <family val="2"/>
        <scheme val="minor"/>
      </rPr>
      <t>Crédito Educativo:</t>
    </r>
    <r>
      <rPr>
        <i/>
        <sz val="13"/>
        <color theme="1"/>
        <rFont val="Calibri"/>
        <family val="2"/>
        <scheme val="minor"/>
      </rPr>
      <t xml:space="preserve"> Es el préstamo o crédito educativo mediante el cual la universidad contribuye a financiar la carrera de los bachilleres que reúnan las condiciones socio-económicas y académicas. </t>
    </r>
  </si>
  <si>
    <t>Con relación a la ejecución de créditos, becas y exoneraciones otorgadas, se logró el 95% de la meta física programada para el semestre julio-diciembre 2024. Se programó otorgar 460 ayudas económicas con una programación financiera de RD$20,860,929 y se otorgaron 439 ayudas económicas con una ejecución financiera de RD$22,505,642 el cual representa el 108% de lo programado.</t>
  </si>
  <si>
    <t>La Desviación presentada en la ejecución física de un 5% por debajo de lo programado es considerable se debe a estudiantes que concluyeron sus estudios y salen del programa, mientras que la desviación presentada de un  8% por encima de lo programado en la ejecución financiera, es debido a transferencias de fondos de otras actividades  y/o productos  y el aporte extraordinario.</t>
  </si>
  <si>
    <t>• Diseñar e implementar campaña de información y publicidad sobre los servicios que ofrece la UASD a estudiantes.
• Institucionalizar la evaluación anual de los servicios estudiantiles que ofrece la UASD, con participación directa de los beneficiarios y colocando buzones de sugerencias en las oficinas que  brindan dichos servicios.</t>
  </si>
  <si>
    <t>NOEL DE LA ROSA, M.A.</t>
  </si>
  <si>
    <t xml:space="preserve">Director General de Planificación </t>
  </si>
  <si>
    <t>Y Desarrollo Institucional</t>
  </si>
  <si>
    <t>(DIGEPLANDI)</t>
  </si>
  <si>
    <t>JOSE ELIGIO PERALTA, M.A.</t>
  </si>
  <si>
    <t xml:space="preserve">Sub-Director Departamento de </t>
  </si>
  <si>
    <t>LIC. SAMARY MARTINEZ</t>
  </si>
  <si>
    <t>Planificación Económica</t>
  </si>
  <si>
    <t xml:space="preserve">Encargada División de Formulación </t>
  </si>
  <si>
    <t>Y Evaluación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</si>
</sst>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.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name val="Calibri"/>
      <family val="2"/>
      <scheme val="minor"/>
    </font>
    <font>
      <sz val="12"/>
      <color rgb="FF000000"/>
      <name val="Century Gothic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0"/>
      <name val="Century Gothic"/>
      <family val="2"/>
    </font>
    <font>
      <b/>
      <sz val="13"/>
      <color theme="1"/>
      <name val="Calibri"/>
      <family val="2"/>
      <scheme val="minor"/>
    </font>
    <font>
      <sz val="13"/>
      <name val="Calibri"/>
      <family val="2"/>
    </font>
    <font>
      <b/>
      <sz val="13"/>
      <name val="Calibri"/>
      <family val="2"/>
    </font>
    <font>
      <sz val="10.5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3"/>
      <color rgb="FF000000"/>
      <name val="Calibri"/>
      <family val="2"/>
      <scheme val="minor"/>
    </font>
    <font>
      <sz val="13"/>
      <color rgb="FF000000"/>
      <name val="Century Gothic"/>
      <family val="2"/>
    </font>
    <font>
      <b/>
      <sz val="13"/>
      <color rgb="FF000000"/>
      <name val="Calibri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12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5" xfId="0" applyFill="1" applyBorder="1" applyAlignment="1">
      <alignment horizontal="center"/>
    </xf>
    <xf numFmtId="0" fontId="7" fillId="5" borderId="5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9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8" fillId="0" borderId="5" xfId="0" applyFont="1" applyBorder="1"/>
    <xf numFmtId="49" fontId="9" fillId="0" borderId="0" xfId="0" quotePrefix="1" applyNumberFormat="1" applyFont="1" applyAlignment="1" applyProtection="1">
      <alignment horizontal="left" vertical="center" wrapText="1"/>
      <protection locked="0"/>
    </xf>
    <xf numFmtId="49" fontId="9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vertical="center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>
      <alignment vertical="center"/>
    </xf>
    <xf numFmtId="0" fontId="12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5" fillId="7" borderId="23" xfId="0" applyFont="1" applyFill="1" applyBorder="1" applyAlignment="1">
      <alignment horizontal="center" vertical="center" wrapText="1" readingOrder="1"/>
    </xf>
    <xf numFmtId="0" fontId="15" fillId="7" borderId="24" xfId="0" applyFont="1" applyFill="1" applyBorder="1" applyAlignment="1">
      <alignment horizontal="center" vertical="center" wrapText="1" readingOrder="1"/>
    </xf>
    <xf numFmtId="0" fontId="15" fillId="7" borderId="25" xfId="0" applyFont="1" applyFill="1" applyBorder="1" applyAlignment="1">
      <alignment horizontal="center" vertical="center" wrapText="1" readingOrder="1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6" fillId="0" borderId="0" xfId="0" applyFont="1"/>
    <xf numFmtId="39" fontId="17" fillId="0" borderId="28" xfId="1" applyNumberFormat="1" applyFont="1" applyFill="1" applyBorder="1" applyAlignment="1" applyProtection="1">
      <alignment horizontal="center" vertical="center" wrapText="1" readingOrder="1"/>
    </xf>
    <xf numFmtId="39" fontId="17" fillId="0" borderId="29" xfId="1" applyNumberFormat="1" applyFont="1" applyFill="1" applyBorder="1" applyAlignment="1" applyProtection="1">
      <alignment horizontal="center" vertical="center" wrapText="1" readingOrder="1"/>
    </xf>
    <xf numFmtId="37" fontId="17" fillId="0" borderId="30" xfId="1" applyNumberFormat="1" applyFont="1" applyFill="1" applyBorder="1" applyAlignment="1" applyProtection="1">
      <alignment horizontal="center" vertical="center" wrapText="1" readingOrder="1"/>
    </xf>
    <xf numFmtId="37" fontId="17" fillId="0" borderId="31" xfId="1" applyNumberFormat="1" applyFont="1" applyFill="1" applyBorder="1" applyAlignment="1" applyProtection="1">
      <alignment horizontal="center" vertical="center" wrapText="1" readingOrder="1"/>
    </xf>
    <xf numFmtId="37" fontId="17" fillId="0" borderId="32" xfId="1" applyNumberFormat="1" applyFont="1" applyFill="1" applyBorder="1" applyAlignment="1" applyProtection="1">
      <alignment horizontal="center" vertical="center" wrapText="1" readingOrder="1"/>
    </xf>
    <xf numFmtId="10" fontId="17" fillId="8" borderId="29" xfId="2" applyNumberFormat="1" applyFont="1" applyFill="1" applyBorder="1" applyAlignment="1" applyProtection="1">
      <alignment horizontal="center" vertical="center" wrapText="1" readingOrder="1"/>
    </xf>
    <xf numFmtId="10" fontId="17" fillId="8" borderId="33" xfId="2" applyNumberFormat="1" applyFont="1" applyFill="1" applyBorder="1" applyAlignment="1" applyProtection="1">
      <alignment horizontal="center" vertical="center" wrapText="1" readingOrder="1"/>
    </xf>
    <xf numFmtId="0" fontId="18" fillId="0" borderId="0" xfId="0" applyFont="1"/>
    <xf numFmtId="0" fontId="19" fillId="9" borderId="34" xfId="0" applyFont="1" applyFill="1" applyBorder="1" applyAlignment="1">
      <alignment horizontal="center" vertical="center" wrapText="1" readingOrder="1"/>
    </xf>
    <xf numFmtId="0" fontId="19" fillId="9" borderId="35" xfId="0" applyFont="1" applyFill="1" applyBorder="1" applyAlignment="1">
      <alignment horizontal="center" vertical="center" readingOrder="1"/>
    </xf>
    <xf numFmtId="0" fontId="19" fillId="9" borderId="35" xfId="0" applyFont="1" applyFill="1" applyBorder="1" applyAlignment="1">
      <alignment horizontal="center" vertical="center" wrapText="1" readingOrder="1"/>
    </xf>
    <xf numFmtId="0" fontId="20" fillId="7" borderId="35" xfId="0" applyFont="1" applyFill="1" applyBorder="1" applyAlignment="1">
      <alignment vertical="top" wrapText="1"/>
    </xf>
    <xf numFmtId="0" fontId="20" fillId="7" borderId="36" xfId="0" applyFont="1" applyFill="1" applyBorder="1" applyAlignment="1">
      <alignment vertical="top" wrapText="1"/>
    </xf>
    <xf numFmtId="0" fontId="19" fillId="9" borderId="37" xfId="0" applyFont="1" applyFill="1" applyBorder="1" applyAlignment="1">
      <alignment horizontal="center" vertical="center" wrapText="1" readingOrder="1"/>
    </xf>
    <xf numFmtId="0" fontId="19" fillId="9" borderId="38" xfId="0" applyFont="1" applyFill="1" applyBorder="1" applyAlignment="1">
      <alignment horizontal="center" vertical="center" readingOrder="1"/>
    </xf>
    <xf numFmtId="0" fontId="19" fillId="9" borderId="38" xfId="0" applyFont="1" applyFill="1" applyBorder="1" applyAlignment="1">
      <alignment horizontal="center" vertical="center" wrapText="1" readingOrder="1"/>
    </xf>
    <xf numFmtId="0" fontId="19" fillId="9" borderId="39" xfId="0" applyFont="1" applyFill="1" applyBorder="1" applyAlignment="1">
      <alignment horizontal="center" vertical="center" wrapText="1" readingOrder="1"/>
    </xf>
    <xf numFmtId="0" fontId="17" fillId="0" borderId="40" xfId="0" applyFont="1" applyBorder="1" applyAlignment="1" applyProtection="1">
      <alignment vertical="center" wrapText="1"/>
      <protection locked="0"/>
    </xf>
    <xf numFmtId="0" fontId="21" fillId="0" borderId="38" xfId="0" applyFont="1" applyBorder="1" applyAlignment="1">
      <alignment horizontal="left" vertical="center" wrapText="1" readingOrder="1"/>
    </xf>
    <xf numFmtId="3" fontId="21" fillId="0" borderId="38" xfId="1" applyNumberFormat="1" applyFont="1" applyFill="1" applyBorder="1" applyAlignment="1">
      <alignment horizontal="center" vertical="center" wrapText="1" readingOrder="1"/>
    </xf>
    <xf numFmtId="9" fontId="22" fillId="9" borderId="38" xfId="2" applyFont="1" applyFill="1" applyBorder="1" applyAlignment="1">
      <alignment horizontal="center" vertical="center" wrapText="1" readingOrder="1"/>
    </xf>
    <xf numFmtId="9" fontId="22" fillId="9" borderId="39" xfId="2" applyFont="1" applyFill="1" applyBorder="1" applyAlignment="1">
      <alignment horizontal="center" vertical="center" wrapText="1" readingOrder="1"/>
    </xf>
    <xf numFmtId="9" fontId="23" fillId="9" borderId="38" xfId="2" applyFont="1" applyFill="1" applyBorder="1" applyAlignment="1">
      <alignment horizontal="center" vertical="center" wrapText="1" readingOrder="1"/>
    </xf>
    <xf numFmtId="0" fontId="17" fillId="0" borderId="28" xfId="0" applyFont="1" applyBorder="1" applyAlignment="1" applyProtection="1">
      <alignment vertical="center" wrapText="1"/>
      <protection locked="0"/>
    </xf>
    <xf numFmtId="0" fontId="21" fillId="0" borderId="41" xfId="0" applyFont="1" applyBorder="1" applyAlignment="1">
      <alignment horizontal="left" vertical="center" wrapText="1" readingOrder="1"/>
    </xf>
    <xf numFmtId="3" fontId="21" fillId="0" borderId="41" xfId="1" applyNumberFormat="1" applyFont="1" applyFill="1" applyBorder="1" applyAlignment="1">
      <alignment horizontal="center" vertical="center" wrapText="1" readingOrder="1"/>
    </xf>
    <xf numFmtId="9" fontId="22" fillId="9" borderId="41" xfId="2" applyFont="1" applyFill="1" applyBorder="1" applyAlignment="1">
      <alignment horizontal="center" vertical="center" wrapText="1" readingOrder="1"/>
    </xf>
    <xf numFmtId="9" fontId="22" fillId="9" borderId="42" xfId="2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5" fillId="0" borderId="0" xfId="0" applyFont="1"/>
    <xf numFmtId="0" fontId="4" fillId="0" borderId="5" xfId="0" applyFont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7" fillId="5" borderId="5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27" fillId="5" borderId="15" xfId="0" applyFont="1" applyFill="1" applyBorder="1" applyAlignment="1">
      <alignment horizontal="left" vertical="center"/>
    </xf>
    <xf numFmtId="0" fontId="29" fillId="6" borderId="5" xfId="0" applyFont="1" applyFill="1" applyBorder="1" applyAlignment="1">
      <alignment horizontal="left" vertical="center" wrapText="1"/>
    </xf>
    <xf numFmtId="0" fontId="29" fillId="6" borderId="0" xfId="0" applyFont="1" applyFill="1" applyAlignment="1">
      <alignment horizontal="left" vertical="center" wrapText="1"/>
    </xf>
    <xf numFmtId="0" fontId="29" fillId="6" borderId="15" xfId="0" applyFont="1" applyFill="1" applyBorder="1" applyAlignment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29" fillId="0" borderId="22" xfId="0" applyFont="1" applyBorder="1" applyAlignment="1">
      <alignment vertical="top"/>
    </xf>
    <xf numFmtId="165" fontId="30" fillId="0" borderId="22" xfId="0" applyNumberFormat="1" applyFont="1" applyBorder="1" applyAlignment="1">
      <alignment horizontal="center" vertical="center" wrapText="1" readingOrder="1"/>
    </xf>
    <xf numFmtId="0" fontId="31" fillId="0" borderId="0" xfId="0" applyFont="1" applyAlignment="1" applyProtection="1">
      <alignment horizontal="center"/>
      <protection locked="0"/>
    </xf>
    <xf numFmtId="0" fontId="32" fillId="0" borderId="5" xfId="0" applyFont="1" applyBorder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vertical="top"/>
    </xf>
    <xf numFmtId="166" fontId="33" fillId="0" borderId="0" xfId="0" applyNumberFormat="1" applyFont="1" applyAlignment="1">
      <alignment horizontal="center" vertical="center" wrapText="1" readingOrder="1"/>
    </xf>
    <xf numFmtId="0" fontId="34" fillId="0" borderId="0" xfId="0" applyFont="1" applyProtection="1">
      <protection locked="0"/>
    </xf>
    <xf numFmtId="0" fontId="4" fillId="2" borderId="43" xfId="0" applyFont="1" applyFill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vertical="top" wrapText="1"/>
    </xf>
    <xf numFmtId="0" fontId="35" fillId="0" borderId="46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15" xfId="0" applyFont="1" applyFill="1" applyBorder="1" applyAlignment="1">
      <alignment horizontal="center"/>
    </xf>
    <xf numFmtId="0" fontId="29" fillId="6" borderId="5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left" vertical="center"/>
    </xf>
    <xf numFmtId="0" fontId="29" fillId="6" borderId="15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10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29" fillId="0" borderId="5" xfId="0" applyFont="1" applyBorder="1"/>
    <xf numFmtId="49" fontId="10" fillId="0" borderId="0" xfId="0" quotePrefix="1" applyNumberFormat="1" applyFont="1" applyAlignment="1" applyProtection="1">
      <alignment horizontal="left" vertical="center" wrapText="1"/>
      <protection locked="0"/>
    </xf>
    <xf numFmtId="49" fontId="10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31" fillId="7" borderId="23" xfId="0" applyFont="1" applyFill="1" applyBorder="1" applyAlignment="1">
      <alignment horizontal="center" vertical="center" wrapText="1" readingOrder="1"/>
    </xf>
    <xf numFmtId="0" fontId="31" fillId="7" borderId="24" xfId="0" applyFont="1" applyFill="1" applyBorder="1" applyAlignment="1">
      <alignment horizontal="center" vertical="center" wrapText="1" readingOrder="1"/>
    </xf>
    <xf numFmtId="0" fontId="31" fillId="7" borderId="25" xfId="0" applyFont="1" applyFill="1" applyBorder="1" applyAlignment="1">
      <alignment horizontal="center" vertical="center" wrapText="1" readingOrder="1"/>
    </xf>
    <xf numFmtId="0" fontId="31" fillId="7" borderId="26" xfId="0" applyFont="1" applyFill="1" applyBorder="1" applyAlignment="1">
      <alignment horizontal="center" vertical="center" wrapText="1" readingOrder="1"/>
    </xf>
    <xf numFmtId="0" fontId="31" fillId="7" borderId="27" xfId="0" applyFont="1" applyFill="1" applyBorder="1" applyAlignment="1">
      <alignment horizontal="center" vertical="center" wrapText="1" readingOrder="1"/>
    </xf>
    <xf numFmtId="37" fontId="30" fillId="0" borderId="28" xfId="1" applyNumberFormat="1" applyFont="1" applyFill="1" applyBorder="1" applyAlignment="1" applyProtection="1">
      <alignment horizontal="center" vertical="center" wrapText="1" readingOrder="1"/>
    </xf>
    <xf numFmtId="37" fontId="30" fillId="0" borderId="29" xfId="1" applyNumberFormat="1" applyFont="1" applyFill="1" applyBorder="1" applyAlignment="1" applyProtection="1">
      <alignment horizontal="center" vertical="center" wrapText="1" readingOrder="1"/>
    </xf>
    <xf numFmtId="37" fontId="30" fillId="0" borderId="30" xfId="1" applyNumberFormat="1" applyFont="1" applyFill="1" applyBorder="1" applyAlignment="1" applyProtection="1">
      <alignment horizontal="center" vertical="center" wrapText="1" readingOrder="1"/>
    </xf>
    <xf numFmtId="37" fontId="30" fillId="0" borderId="31" xfId="1" applyNumberFormat="1" applyFont="1" applyFill="1" applyBorder="1" applyAlignment="1" applyProtection="1">
      <alignment horizontal="center" vertical="center" wrapText="1" readingOrder="1"/>
    </xf>
    <xf numFmtId="37" fontId="30" fillId="0" borderId="32" xfId="1" applyNumberFormat="1" applyFont="1" applyFill="1" applyBorder="1" applyAlignment="1" applyProtection="1">
      <alignment horizontal="center" vertical="center" wrapText="1" readingOrder="1"/>
    </xf>
    <xf numFmtId="10" fontId="30" fillId="8" borderId="29" xfId="2" applyNumberFormat="1" applyFont="1" applyFill="1" applyBorder="1" applyAlignment="1" applyProtection="1">
      <alignment horizontal="center" vertical="center" wrapText="1" readingOrder="1"/>
    </xf>
    <xf numFmtId="10" fontId="30" fillId="8" borderId="33" xfId="2" applyNumberFormat="1" applyFont="1" applyFill="1" applyBorder="1" applyAlignment="1" applyProtection="1">
      <alignment horizontal="center" vertical="center" wrapText="1" readingOrder="1"/>
    </xf>
    <xf numFmtId="0" fontId="37" fillId="9" borderId="34" xfId="0" applyFont="1" applyFill="1" applyBorder="1" applyAlignment="1">
      <alignment horizontal="center" vertical="center" wrapText="1" readingOrder="1"/>
    </xf>
    <xf numFmtId="0" fontId="37" fillId="9" borderId="35" xfId="0" applyFont="1" applyFill="1" applyBorder="1" applyAlignment="1">
      <alignment horizontal="center" vertical="center" wrapText="1" readingOrder="1"/>
    </xf>
    <xf numFmtId="0" fontId="37" fillId="9" borderId="35" xfId="0" applyFont="1" applyFill="1" applyBorder="1" applyAlignment="1">
      <alignment horizontal="center" vertical="center" wrapText="1" readingOrder="1"/>
    </xf>
    <xf numFmtId="0" fontId="30" fillId="7" borderId="35" xfId="0" applyFont="1" applyFill="1" applyBorder="1" applyAlignment="1">
      <alignment vertical="top" wrapText="1"/>
    </xf>
    <xf numFmtId="0" fontId="30" fillId="7" borderId="36" xfId="0" applyFont="1" applyFill="1" applyBorder="1" applyAlignment="1">
      <alignment vertical="top" wrapText="1"/>
    </xf>
    <xf numFmtId="0" fontId="37" fillId="9" borderId="37" xfId="0" applyFont="1" applyFill="1" applyBorder="1" applyAlignment="1">
      <alignment horizontal="center" vertical="center" wrapText="1" readingOrder="1"/>
    </xf>
    <xf numFmtId="0" fontId="37" fillId="9" borderId="38" xfId="0" applyFont="1" applyFill="1" applyBorder="1" applyAlignment="1">
      <alignment horizontal="center" vertical="center" wrapText="1" readingOrder="1"/>
    </xf>
    <xf numFmtId="0" fontId="37" fillId="9" borderId="39" xfId="0" applyFont="1" applyFill="1" applyBorder="1" applyAlignment="1">
      <alignment horizontal="center" vertical="center" wrapText="1" readingOrder="1"/>
    </xf>
    <xf numFmtId="0" fontId="30" fillId="0" borderId="40" xfId="0" applyFont="1" applyBorder="1" applyAlignment="1" applyProtection="1">
      <alignment vertical="center" wrapText="1"/>
      <protection locked="0"/>
    </xf>
    <xf numFmtId="0" fontId="30" fillId="0" borderId="50" xfId="0" applyFont="1" applyBorder="1" applyAlignment="1" applyProtection="1">
      <alignment vertical="center" wrapText="1"/>
      <protection locked="0"/>
    </xf>
    <xf numFmtId="165" fontId="30" fillId="0" borderId="50" xfId="0" applyNumberFormat="1" applyFont="1" applyBorder="1" applyAlignment="1" applyProtection="1">
      <alignment horizontal="center" vertical="center" wrapText="1" readingOrder="1"/>
      <protection locked="0"/>
    </xf>
    <xf numFmtId="165" fontId="30" fillId="0" borderId="50" xfId="0" applyNumberFormat="1" applyFont="1" applyBorder="1" applyAlignment="1" applyProtection="1">
      <alignment horizontal="center" vertical="center" wrapText="1"/>
      <protection locked="0"/>
    </xf>
    <xf numFmtId="9" fontId="31" fillId="8" borderId="50" xfId="2" applyFont="1" applyFill="1" applyBorder="1" applyAlignment="1" applyProtection="1">
      <alignment horizontal="center" vertical="center" wrapText="1" readingOrder="1"/>
    </xf>
    <xf numFmtId="167" fontId="31" fillId="8" borderId="51" xfId="0" applyNumberFormat="1" applyFont="1" applyFill="1" applyBorder="1" applyAlignment="1">
      <alignment horizontal="center" vertical="center" wrapText="1" readingOrder="1"/>
    </xf>
    <xf numFmtId="0" fontId="30" fillId="0" borderId="28" xfId="0" applyFont="1" applyBorder="1" applyAlignment="1" applyProtection="1">
      <alignment vertical="center" wrapText="1"/>
      <protection locked="0"/>
    </xf>
    <xf numFmtId="0" fontId="30" fillId="0" borderId="29" xfId="0" applyFont="1" applyBorder="1" applyAlignment="1" applyProtection="1">
      <alignment vertical="center" wrapText="1"/>
      <protection locked="0"/>
    </xf>
    <xf numFmtId="165" fontId="30" fillId="0" borderId="29" xfId="0" applyNumberFormat="1" applyFont="1" applyBorder="1" applyAlignment="1" applyProtection="1">
      <alignment horizontal="center" vertical="center" wrapText="1" readingOrder="1"/>
      <protection locked="0"/>
    </xf>
    <xf numFmtId="165" fontId="30" fillId="0" borderId="29" xfId="0" applyNumberFormat="1" applyFont="1" applyBorder="1" applyAlignment="1" applyProtection="1">
      <alignment horizontal="center" vertical="center" wrapText="1"/>
      <protection locked="0"/>
    </xf>
    <xf numFmtId="165" fontId="30" fillId="0" borderId="52" xfId="0" applyNumberFormat="1" applyFont="1" applyBorder="1" applyAlignment="1" applyProtection="1">
      <alignment horizontal="center" vertical="center" wrapText="1"/>
      <protection locked="0"/>
    </xf>
    <xf numFmtId="9" fontId="31" fillId="8" borderId="53" xfId="2" applyNumberFormat="1" applyFont="1" applyFill="1" applyBorder="1" applyAlignment="1" applyProtection="1">
      <alignment horizontal="center" vertical="center" wrapText="1" readingOrder="1"/>
    </xf>
    <xf numFmtId="167" fontId="31" fillId="8" borderId="21" xfId="0" applyNumberFormat="1" applyFont="1" applyFill="1" applyBorder="1" applyAlignment="1" applyProtection="1">
      <alignment horizontal="center" vertical="center" wrapText="1" readingOrder="1"/>
    </xf>
    <xf numFmtId="165" fontId="30" fillId="0" borderId="22" xfId="0" applyNumberFormat="1" applyFont="1" applyBorder="1" applyAlignment="1">
      <alignment horizontal="center" vertical="center" wrapText="1" readingOrder="1"/>
    </xf>
    <xf numFmtId="0" fontId="34" fillId="0" borderId="0" xfId="0" applyFont="1" applyAlignment="1" applyProtection="1">
      <alignment wrapText="1"/>
      <protection locked="0"/>
    </xf>
    <xf numFmtId="43" fontId="34" fillId="0" borderId="0" xfId="1" applyFont="1" applyBorder="1" applyAlignment="1" applyProtection="1">
      <alignment wrapText="1"/>
      <protection locked="0"/>
    </xf>
    <xf numFmtId="0" fontId="38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38" fillId="0" borderId="0" xfId="0" applyFont="1" applyAlignment="1" applyProtection="1">
      <alignment horizontal="right"/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7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bottom style="thin">
          <color rgb="FFA6A6A6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outline="0">
        <left style="thin">
          <color theme="0" tint="-0.3499862666707357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border outline="0">
        <top style="thin">
          <color rgb="FFA6A6A6"/>
        </top>
      </border>
    </dxf>
    <dxf>
      <border outline="0">
        <bottom style="thin">
          <color rgb="FFA6A6A6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107154</xdr:colOff>
      <xdr:row>0</xdr:row>
      <xdr:rowOff>64211</xdr:rowOff>
    </xdr:from>
    <xdr:to>
      <xdr:col>1</xdr:col>
      <xdr:colOff>2536031</xdr:colOff>
      <xdr:row>2</xdr:row>
      <xdr:rowOff>238124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154" y="64211"/>
          <a:ext cx="2428877" cy="850188"/>
        </a:xfrm>
        <a:prstGeom prst="rect">
          <a:avLst/>
        </a:prstGeom>
      </xdr:spPr>
    </xdr:pic>
    <xdr:clientData/>
  </xdr:twoCellAnchor>
  <xdr:twoCellAnchor editAs="oneCell">
    <xdr:from>
      <xdr:col>1</xdr:col>
      <xdr:colOff>71436</xdr:colOff>
      <xdr:row>87</xdr:row>
      <xdr:rowOff>35720</xdr:rowOff>
    </xdr:from>
    <xdr:to>
      <xdr:col>1</xdr:col>
      <xdr:colOff>2569765</xdr:colOff>
      <xdr:row>89</xdr:row>
      <xdr:rowOff>214021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6" y="45108020"/>
          <a:ext cx="2498329" cy="730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ASDFS01\CARPETAS-UASD$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32620" displayName="Tabla132620" ref="B28:K37" totalsRowShown="0" headerRowDxfId="29" dataDxfId="28" headerRowBorderDxfId="26" tableBorderDxfId="27" totalsRowBorderDxfId="25">
  <tableColumns count="10">
    <tableColumn id="1" name="Producto" dataDxfId="24"/>
    <tableColumn id="2" name="Indicador" dataDxfId="23"/>
    <tableColumn id="3" name="Física_x000a_(A)" dataDxfId="22" dataCellStyle="Millares"/>
    <tableColumn id="4" name="Financiera_x000a_(B)" dataDxfId="21" dataCellStyle="Millares"/>
    <tableColumn id="9" name="Física_x000a_(C)" dataDxfId="20" dataCellStyle="Millares"/>
    <tableColumn id="10" name="Financiera_x000a_(D)" dataDxfId="19" dataCellStyle="Millares"/>
    <tableColumn id="5" name="Física _x000a_(E)" dataDxfId="18" dataCellStyle="Millares"/>
    <tableColumn id="6" name="Financiera _x000a_ (F)" dataDxfId="17" dataCellStyle="Millares"/>
    <tableColumn id="7" name="Física _x000a_(%)_x000a_ G=E/C" dataDxfId="16" dataCellStyle="Porcentaje">
      <calculatedColumnFormula>IF(H29&gt;0,H29/F29,0)</calculatedColumnFormula>
    </tableColumn>
    <tableColumn id="8" name="Financiero _x000a_(%) _x000a_H=F/D" dataDxfId="15" dataCellStyle="Porcentaje">
      <calculatedColumnFormula>IF(I29&gt;0,I29/G29,0)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45721" displayName="Tabla1345721" ref="B115:K117" totalsRowShown="0" headerRowDxfId="14" dataDxfId="13" headerRowBorderDxfId="11" tableBorderDxfId="12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/>
    <tableColumn id="8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1:L159"/>
  <sheetViews>
    <sheetView tabSelected="1" view="pageBreakPreview" zoomScale="80" zoomScaleNormal="80" zoomScaleSheetLayoutView="80" workbookViewId="0">
      <selection activeCell="C11" sqref="C11:K11"/>
    </sheetView>
  </sheetViews>
  <sheetFormatPr baseColWidth="10" defaultRowHeight="15" x14ac:dyDescent="0.25"/>
  <cols>
    <col min="2" max="2" width="39.42578125" style="117" customWidth="1"/>
    <col min="3" max="3" width="28.140625" style="117" bestFit="1" customWidth="1"/>
    <col min="4" max="4" width="12.7109375" style="117" customWidth="1"/>
    <col min="5" max="5" width="17.42578125" style="117" customWidth="1"/>
    <col min="6" max="6" width="12.7109375" style="117" customWidth="1"/>
    <col min="7" max="7" width="16.140625" style="117" customWidth="1"/>
    <col min="8" max="8" width="15.5703125" style="117" customWidth="1"/>
    <col min="9" max="9" width="22.28515625" style="117" customWidth="1"/>
    <col min="10" max="10" width="15.7109375" style="117" customWidth="1"/>
    <col min="11" max="11" width="14.7109375" style="117" customWidth="1"/>
    <col min="12" max="13" width="11.85546875" customWidth="1"/>
    <col min="14" max="14" width="11.42578125" customWidth="1"/>
  </cols>
  <sheetData>
    <row r="1" spans="2:11" ht="21.75" thickBot="1" x14ac:dyDescent="0.3">
      <c r="B1" s="1"/>
      <c r="C1" s="2" t="s">
        <v>0</v>
      </c>
      <c r="D1" s="3"/>
      <c r="E1" s="3"/>
      <c r="F1" s="3"/>
      <c r="G1" s="3"/>
      <c r="H1" s="3"/>
      <c r="I1" s="3"/>
      <c r="J1" s="3"/>
      <c r="K1" s="4"/>
    </row>
    <row r="2" spans="2:11" ht="31.5" customHeight="1" thickBot="1" x14ac:dyDescent="0.3">
      <c r="B2" s="5"/>
      <c r="C2" s="6" t="s">
        <v>1</v>
      </c>
      <c r="D2" s="7"/>
      <c r="E2" s="6" t="s">
        <v>2</v>
      </c>
      <c r="F2" s="7"/>
      <c r="G2" s="7"/>
      <c r="H2" s="7"/>
      <c r="I2" s="8"/>
      <c r="J2" s="9" t="s">
        <v>3</v>
      </c>
      <c r="K2" s="10" t="s">
        <v>4</v>
      </c>
    </row>
    <row r="3" spans="2:11" s="17" customFormat="1" ht="21.75" customHeight="1" thickBot="1" x14ac:dyDescent="0.3">
      <c r="B3" s="11"/>
      <c r="C3" s="12" t="s">
        <v>5</v>
      </c>
      <c r="D3" s="13"/>
      <c r="E3" s="12" t="s">
        <v>6</v>
      </c>
      <c r="F3" s="13"/>
      <c r="G3" s="13"/>
      <c r="H3" s="13"/>
      <c r="I3" s="14"/>
      <c r="J3" s="15">
        <v>45672</v>
      </c>
      <c r="K3" s="16" t="s">
        <v>7</v>
      </c>
    </row>
    <row r="4" spans="2:11" x14ac:dyDescent="0.25">
      <c r="B4" s="18"/>
      <c r="C4" s="19"/>
      <c r="D4" s="19"/>
      <c r="E4" s="19"/>
      <c r="F4" s="19"/>
      <c r="G4" s="19"/>
      <c r="H4" s="19"/>
      <c r="I4" s="19"/>
      <c r="J4" s="19"/>
      <c r="K4" s="20"/>
    </row>
    <row r="5" spans="2:11" ht="3" customHeight="1" x14ac:dyDescent="0.25"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2:11" ht="15.75" x14ac:dyDescent="0.25">
      <c r="B6" s="24" t="s">
        <v>8</v>
      </c>
      <c r="C6" s="25"/>
      <c r="D6" s="25"/>
      <c r="E6" s="25"/>
      <c r="F6" s="25"/>
      <c r="G6" s="25"/>
      <c r="H6" s="25"/>
      <c r="I6" s="25"/>
      <c r="J6" s="25"/>
      <c r="K6" s="26"/>
    </row>
    <row r="7" spans="2:11" ht="15.75" x14ac:dyDescent="0.25">
      <c r="B7" s="27" t="s">
        <v>9</v>
      </c>
      <c r="C7" s="28"/>
      <c r="D7" s="28"/>
      <c r="E7" s="28"/>
      <c r="F7" s="28"/>
      <c r="G7" s="28"/>
      <c r="H7" s="28"/>
      <c r="I7" s="28"/>
      <c r="J7" s="28"/>
      <c r="K7" s="29"/>
    </row>
    <row r="8" spans="2:11" ht="20.25" customHeight="1" x14ac:dyDescent="0.25">
      <c r="B8" s="30" t="s">
        <v>10</v>
      </c>
      <c r="C8" s="31" t="s">
        <v>11</v>
      </c>
      <c r="D8" s="31"/>
      <c r="E8" s="31"/>
      <c r="F8" s="31"/>
      <c r="G8" s="31"/>
      <c r="H8" s="31"/>
      <c r="I8" s="31"/>
      <c r="J8" s="31"/>
      <c r="K8" s="32"/>
    </row>
    <row r="9" spans="2:11" ht="21" customHeight="1" x14ac:dyDescent="0.25">
      <c r="B9" s="33" t="s">
        <v>12</v>
      </c>
      <c r="C9" s="34" t="s">
        <v>13</v>
      </c>
      <c r="D9" s="34"/>
      <c r="E9" s="34"/>
      <c r="F9" s="34"/>
      <c r="G9" s="34"/>
      <c r="H9" s="34"/>
      <c r="I9" s="34"/>
      <c r="J9" s="34"/>
      <c r="K9" s="35"/>
    </row>
    <row r="10" spans="2:11" ht="19.5" customHeight="1" x14ac:dyDescent="0.25">
      <c r="B10" s="33" t="s">
        <v>14</v>
      </c>
      <c r="C10" s="34" t="s">
        <v>15</v>
      </c>
      <c r="D10" s="34"/>
      <c r="E10" s="34"/>
      <c r="F10" s="34"/>
      <c r="G10" s="34"/>
      <c r="H10" s="34"/>
      <c r="I10" s="34"/>
      <c r="J10" s="34"/>
      <c r="K10" s="35"/>
    </row>
    <row r="11" spans="2:11" ht="66" customHeight="1" x14ac:dyDescent="0.25">
      <c r="B11" s="36" t="s">
        <v>16</v>
      </c>
      <c r="C11" s="37" t="s">
        <v>17</v>
      </c>
      <c r="D11" s="37"/>
      <c r="E11" s="37"/>
      <c r="F11" s="37"/>
      <c r="G11" s="37"/>
      <c r="H11" s="37"/>
      <c r="I11" s="37"/>
      <c r="J11" s="37"/>
      <c r="K11" s="38"/>
    </row>
    <row r="12" spans="2:11" ht="58.5" customHeight="1" x14ac:dyDescent="0.25">
      <c r="B12" s="39" t="s">
        <v>18</v>
      </c>
      <c r="C12" s="40" t="s">
        <v>19</v>
      </c>
      <c r="D12" s="40"/>
      <c r="E12" s="40"/>
      <c r="F12" s="40"/>
      <c r="G12" s="40"/>
      <c r="H12" s="40"/>
      <c r="I12" s="40"/>
      <c r="J12" s="40"/>
      <c r="K12" s="41"/>
    </row>
    <row r="13" spans="2:11" ht="15.75" x14ac:dyDescent="0.25">
      <c r="B13" s="24" t="s">
        <v>20</v>
      </c>
      <c r="C13" s="25"/>
      <c r="D13" s="25"/>
      <c r="E13" s="25"/>
      <c r="F13" s="25"/>
      <c r="G13" s="25"/>
      <c r="H13" s="25"/>
      <c r="I13" s="25"/>
      <c r="J13" s="25"/>
      <c r="K13" s="26"/>
    </row>
    <row r="14" spans="2:11" ht="27.75" customHeight="1" x14ac:dyDescent="0.25">
      <c r="B14" s="42" t="s">
        <v>21</v>
      </c>
      <c r="C14" s="43">
        <v>3</v>
      </c>
      <c r="D14" s="44" t="s">
        <v>22</v>
      </c>
      <c r="E14" s="44"/>
      <c r="F14" s="44"/>
      <c r="G14" s="44"/>
      <c r="H14" s="44"/>
      <c r="I14" s="44"/>
      <c r="J14" s="44"/>
      <c r="K14" s="44"/>
    </row>
    <row r="15" spans="2:11" ht="26.25" customHeight="1" x14ac:dyDescent="0.25">
      <c r="B15" s="42" t="s">
        <v>23</v>
      </c>
      <c r="C15" s="45">
        <v>3.3</v>
      </c>
      <c r="D15" s="46" t="str">
        <f>IFERROR(VLOOKUP(C15,'[1]Validacion datos'!A8:B26,2,FALSE),"")</f>
        <v>Competitividad e innovavión en un ambiente favorable a la cooperación y la responsabilidad social</v>
      </c>
      <c r="E15" s="46"/>
      <c r="F15" s="46"/>
      <c r="G15" s="46"/>
      <c r="H15" s="46"/>
      <c r="I15" s="46"/>
      <c r="J15" s="46"/>
      <c r="K15" s="46"/>
    </row>
    <row r="16" spans="2:11" ht="39" customHeight="1" x14ac:dyDescent="0.25">
      <c r="B16" s="42" t="s">
        <v>24</v>
      </c>
      <c r="C16" s="47" t="s">
        <v>25</v>
      </c>
      <c r="D16" s="46" t="str">
        <f>IFERROR(VLOOKUP(C16,'[1]Validacion datos'!D8:E64,2,FALSE),"")</f>
        <v>Consolidar un sistema de educación superior de calidad, que responda a las necesidades del desarrollo de la Nación</v>
      </c>
      <c r="E16" s="46"/>
      <c r="F16" s="46"/>
      <c r="G16" s="46"/>
      <c r="H16" s="46"/>
      <c r="I16" s="46"/>
      <c r="J16" s="46"/>
      <c r="K16" s="46"/>
    </row>
    <row r="17" spans="2:11" ht="15.75" x14ac:dyDescent="0.25">
      <c r="B17" s="24" t="s">
        <v>26</v>
      </c>
      <c r="C17" s="25"/>
      <c r="D17" s="25"/>
      <c r="E17" s="25"/>
      <c r="F17" s="25"/>
      <c r="G17" s="25"/>
      <c r="H17" s="25"/>
      <c r="I17" s="25"/>
      <c r="J17" s="25"/>
      <c r="K17" s="26"/>
    </row>
    <row r="18" spans="2:11" ht="29.25" customHeight="1" x14ac:dyDescent="0.25">
      <c r="B18" s="30" t="s">
        <v>27</v>
      </c>
      <c r="C18" s="48" t="s">
        <v>28</v>
      </c>
      <c r="D18" s="48"/>
      <c r="E18" s="48"/>
      <c r="F18" s="48"/>
      <c r="G18" s="48"/>
      <c r="H18" s="48"/>
      <c r="I18" s="48"/>
      <c r="J18" s="48"/>
      <c r="K18" s="49"/>
    </row>
    <row r="19" spans="2:11" ht="33" customHeight="1" x14ac:dyDescent="0.25">
      <c r="B19" s="50" t="s">
        <v>29</v>
      </c>
      <c r="C19" s="37" t="s">
        <v>30</v>
      </c>
      <c r="D19" s="37"/>
      <c r="E19" s="37"/>
      <c r="F19" s="37"/>
      <c r="G19" s="37"/>
      <c r="H19" s="37"/>
      <c r="I19" s="37"/>
      <c r="J19" s="37"/>
      <c r="K19" s="38"/>
    </row>
    <row r="20" spans="2:11" ht="34.5" customHeight="1" x14ac:dyDescent="0.25">
      <c r="B20" s="50" t="s">
        <v>31</v>
      </c>
      <c r="C20" s="37" t="s">
        <v>32</v>
      </c>
      <c r="D20" s="37"/>
      <c r="E20" s="37"/>
      <c r="F20" s="37"/>
      <c r="G20" s="37"/>
      <c r="H20" s="37"/>
      <c r="I20" s="37"/>
      <c r="J20" s="37"/>
      <c r="K20" s="38"/>
    </row>
    <row r="21" spans="2:11" ht="41.25" customHeight="1" x14ac:dyDescent="0.25">
      <c r="B21" s="51" t="s">
        <v>33</v>
      </c>
      <c r="C21" s="40" t="s">
        <v>34</v>
      </c>
      <c r="D21" s="40"/>
      <c r="E21" s="40"/>
      <c r="F21" s="40"/>
      <c r="G21" s="40"/>
      <c r="H21" s="40"/>
      <c r="I21" s="40"/>
      <c r="J21" s="40"/>
      <c r="K21" s="41"/>
    </row>
    <row r="22" spans="2:11" ht="15.75" x14ac:dyDescent="0.25">
      <c r="B22" s="24" t="s">
        <v>35</v>
      </c>
      <c r="C22" s="25"/>
      <c r="D22" s="25"/>
      <c r="E22" s="25"/>
      <c r="F22" s="25"/>
      <c r="G22" s="25"/>
      <c r="H22" s="25"/>
      <c r="I22" s="25"/>
      <c r="J22" s="25"/>
      <c r="K22" s="26"/>
    </row>
    <row r="23" spans="2:11" ht="15.75" x14ac:dyDescent="0.25">
      <c r="B23" s="27" t="s">
        <v>36</v>
      </c>
      <c r="C23" s="28"/>
      <c r="D23" s="28"/>
      <c r="E23" s="28"/>
      <c r="F23" s="28"/>
      <c r="G23" s="28"/>
      <c r="H23" s="28"/>
      <c r="I23" s="28"/>
      <c r="J23" s="28"/>
      <c r="K23" s="29"/>
    </row>
    <row r="24" spans="2:11" s="57" customFormat="1" ht="30.75" customHeight="1" x14ac:dyDescent="0.25">
      <c r="B24" s="52" t="s">
        <v>37</v>
      </c>
      <c r="C24" s="53"/>
      <c r="D24" s="54" t="s">
        <v>38</v>
      </c>
      <c r="E24" s="55"/>
      <c r="F24" s="55"/>
      <c r="G24" s="55" t="s">
        <v>39</v>
      </c>
      <c r="H24" s="55"/>
      <c r="I24" s="53"/>
      <c r="J24" s="54" t="s">
        <v>40</v>
      </c>
      <c r="K24" s="56"/>
    </row>
    <row r="25" spans="2:11" s="65" customFormat="1" ht="31.5" customHeight="1" x14ac:dyDescent="0.3">
      <c r="B25" s="58">
        <f>SUM(Tabla132620[Financiera
(B)])</f>
        <v>6981439993</v>
      </c>
      <c r="C25" s="59"/>
      <c r="D25" s="60">
        <f>SUM(Tabla132620[Financiera
(D)])</f>
        <v>3490720000</v>
      </c>
      <c r="E25" s="61"/>
      <c r="F25" s="62"/>
      <c r="G25" s="60">
        <f>SUM(Tabla132620[Financiera 
 (F)])</f>
        <v>3975738899.5900002</v>
      </c>
      <c r="H25" s="61"/>
      <c r="I25" s="62"/>
      <c r="J25" s="63">
        <f>+G25/D25</f>
        <v>1.1389452318117752</v>
      </c>
      <c r="K25" s="64"/>
    </row>
    <row r="26" spans="2:11" s="57" customFormat="1" ht="15.75" x14ac:dyDescent="0.25">
      <c r="B26" s="27" t="s">
        <v>41</v>
      </c>
      <c r="C26" s="28"/>
      <c r="D26" s="28"/>
      <c r="E26" s="28"/>
      <c r="F26" s="28"/>
      <c r="G26" s="28"/>
      <c r="H26" s="28"/>
      <c r="I26" s="28"/>
      <c r="J26" s="28"/>
      <c r="K26" s="29"/>
    </row>
    <row r="27" spans="2:11" s="57" customFormat="1" ht="21.75" customHeight="1" x14ac:dyDescent="0.25">
      <c r="B27" s="66"/>
      <c r="C27" s="67"/>
      <c r="D27" s="68" t="s">
        <v>42</v>
      </c>
      <c r="E27" s="69"/>
      <c r="F27" s="68" t="s">
        <v>43</v>
      </c>
      <c r="G27" s="69"/>
      <c r="H27" s="68" t="s">
        <v>44</v>
      </c>
      <c r="I27" s="68"/>
      <c r="J27" s="68" t="s">
        <v>45</v>
      </c>
      <c r="K27" s="70"/>
    </row>
    <row r="28" spans="2:11" s="57" customFormat="1" ht="47.25" x14ac:dyDescent="0.25">
      <c r="B28" s="71" t="s">
        <v>46</v>
      </c>
      <c r="C28" s="72" t="s">
        <v>47</v>
      </c>
      <c r="D28" s="73" t="s">
        <v>48</v>
      </c>
      <c r="E28" s="73" t="s">
        <v>49</v>
      </c>
      <c r="F28" s="73" t="s">
        <v>50</v>
      </c>
      <c r="G28" s="73" t="s">
        <v>51</v>
      </c>
      <c r="H28" s="73" t="s">
        <v>52</v>
      </c>
      <c r="I28" s="73" t="s">
        <v>53</v>
      </c>
      <c r="J28" s="73" t="s">
        <v>54</v>
      </c>
      <c r="K28" s="74" t="s">
        <v>55</v>
      </c>
    </row>
    <row r="29" spans="2:11" s="65" customFormat="1" ht="54.95" customHeight="1" x14ac:dyDescent="0.3">
      <c r="B29" s="75" t="s">
        <v>56</v>
      </c>
      <c r="C29" s="76" t="s">
        <v>57</v>
      </c>
      <c r="D29" s="77">
        <v>47622</v>
      </c>
      <c r="E29" s="77">
        <v>818505292</v>
      </c>
      <c r="F29" s="77">
        <v>23812</v>
      </c>
      <c r="G29" s="77">
        <v>409252646</v>
      </c>
      <c r="H29" s="77">
        <v>23577</v>
      </c>
      <c r="I29" s="77">
        <v>573420146.45000005</v>
      </c>
      <c r="J29" s="78">
        <f t="shared" ref="J29:K37" si="0">IF(H29&gt;0,H29/F29,0)</f>
        <v>0.99013102637325723</v>
      </c>
      <c r="K29" s="79">
        <f t="shared" si="0"/>
        <v>1.4011397410732931</v>
      </c>
    </row>
    <row r="30" spans="2:11" s="65" customFormat="1" ht="54.95" customHeight="1" x14ac:dyDescent="0.3">
      <c r="B30" s="75" t="s">
        <v>58</v>
      </c>
      <c r="C30" s="76" t="s">
        <v>57</v>
      </c>
      <c r="D30" s="77">
        <v>14359</v>
      </c>
      <c r="E30" s="77">
        <v>1566885594</v>
      </c>
      <c r="F30" s="77">
        <v>7180</v>
      </c>
      <c r="G30" s="77">
        <v>783442798</v>
      </c>
      <c r="H30" s="77">
        <v>7824</v>
      </c>
      <c r="I30" s="77">
        <v>726069024.38999999</v>
      </c>
      <c r="J30" s="78">
        <f t="shared" si="0"/>
        <v>1.0896935933147631</v>
      </c>
      <c r="K30" s="79">
        <f t="shared" si="0"/>
        <v>0.92676711847187088</v>
      </c>
    </row>
    <row r="31" spans="2:11" s="65" customFormat="1" ht="54.95" customHeight="1" x14ac:dyDescent="0.3">
      <c r="B31" s="75" t="s">
        <v>59</v>
      </c>
      <c r="C31" s="76" t="s">
        <v>57</v>
      </c>
      <c r="D31" s="77">
        <v>17646</v>
      </c>
      <c r="E31" s="77">
        <v>464429323</v>
      </c>
      <c r="F31" s="77">
        <v>8824</v>
      </c>
      <c r="G31" s="77">
        <v>232214662</v>
      </c>
      <c r="H31" s="77">
        <v>9635</v>
      </c>
      <c r="I31" s="77">
        <v>273600676.93000001</v>
      </c>
      <c r="J31" s="78">
        <f t="shared" si="0"/>
        <v>1.0919084315503174</v>
      </c>
      <c r="K31" s="79">
        <f t="shared" si="0"/>
        <v>1.1782230913998015</v>
      </c>
    </row>
    <row r="32" spans="2:11" s="65" customFormat="1" ht="54.95" customHeight="1" x14ac:dyDescent="0.3">
      <c r="B32" s="75" t="s">
        <v>60</v>
      </c>
      <c r="C32" s="76" t="s">
        <v>57</v>
      </c>
      <c r="D32" s="77">
        <v>5134</v>
      </c>
      <c r="E32" s="77">
        <v>165843438</v>
      </c>
      <c r="F32" s="77">
        <v>2568</v>
      </c>
      <c r="G32" s="77">
        <v>82921720</v>
      </c>
      <c r="H32" s="77">
        <v>3388</v>
      </c>
      <c r="I32" s="77">
        <v>101901786.06</v>
      </c>
      <c r="J32" s="80">
        <f t="shared" si="0"/>
        <v>1.3193146417445483</v>
      </c>
      <c r="K32" s="79">
        <f t="shared" si="0"/>
        <v>1.2288913695953243</v>
      </c>
    </row>
    <row r="33" spans="2:11" s="65" customFormat="1" ht="54.95" customHeight="1" x14ac:dyDescent="0.3">
      <c r="B33" s="75" t="s">
        <v>61</v>
      </c>
      <c r="C33" s="76" t="s">
        <v>57</v>
      </c>
      <c r="D33" s="77">
        <v>87235</v>
      </c>
      <c r="E33" s="77">
        <v>710942568</v>
      </c>
      <c r="F33" s="77">
        <v>43618</v>
      </c>
      <c r="G33" s="77">
        <v>355471284</v>
      </c>
      <c r="H33" s="77">
        <v>42085</v>
      </c>
      <c r="I33" s="77">
        <v>457780106.26999998</v>
      </c>
      <c r="J33" s="78">
        <f t="shared" si="0"/>
        <v>0.96485395937457008</v>
      </c>
      <c r="K33" s="79">
        <f t="shared" si="0"/>
        <v>1.2878117779831688</v>
      </c>
    </row>
    <row r="34" spans="2:11" s="65" customFormat="1" ht="54.95" customHeight="1" x14ac:dyDescent="0.3">
      <c r="B34" s="75" t="s">
        <v>62</v>
      </c>
      <c r="C34" s="76" t="s">
        <v>57</v>
      </c>
      <c r="D34" s="77">
        <v>11017</v>
      </c>
      <c r="E34" s="77">
        <v>262303208</v>
      </c>
      <c r="F34" s="77">
        <v>5509</v>
      </c>
      <c r="G34" s="77">
        <v>131151604</v>
      </c>
      <c r="H34" s="77">
        <v>6023</v>
      </c>
      <c r="I34" s="77">
        <v>170305230.53</v>
      </c>
      <c r="J34" s="78">
        <f t="shared" si="0"/>
        <v>1.0933018696678163</v>
      </c>
      <c r="K34" s="79">
        <f t="shared" si="0"/>
        <v>1.2985371534609673</v>
      </c>
    </row>
    <row r="35" spans="2:11" s="65" customFormat="1" ht="54.95" customHeight="1" x14ac:dyDescent="0.3">
      <c r="B35" s="75" t="s">
        <v>63</v>
      </c>
      <c r="C35" s="76" t="s">
        <v>57</v>
      </c>
      <c r="D35" s="77">
        <v>57940</v>
      </c>
      <c r="E35" s="77">
        <v>1141819320</v>
      </c>
      <c r="F35" s="77">
        <v>28970</v>
      </c>
      <c r="G35" s="77">
        <v>570909660</v>
      </c>
      <c r="H35" s="77">
        <v>32538</v>
      </c>
      <c r="I35" s="77">
        <v>757225971.75</v>
      </c>
      <c r="J35" s="78">
        <f t="shared" si="0"/>
        <v>1.1231618916120125</v>
      </c>
      <c r="K35" s="79">
        <f t="shared" si="0"/>
        <v>1.3263499022770082</v>
      </c>
    </row>
    <row r="36" spans="2:11" s="65" customFormat="1" ht="54.95" customHeight="1" x14ac:dyDescent="0.3">
      <c r="B36" s="75" t="s">
        <v>64</v>
      </c>
      <c r="C36" s="76" t="s">
        <v>57</v>
      </c>
      <c r="D36" s="77">
        <v>32940</v>
      </c>
      <c r="E36" s="77">
        <v>358763176</v>
      </c>
      <c r="F36" s="77">
        <v>16470</v>
      </c>
      <c r="G36" s="77">
        <v>179381588</v>
      </c>
      <c r="H36" s="77">
        <v>16500</v>
      </c>
      <c r="I36" s="77">
        <v>236744047.16999999</v>
      </c>
      <c r="J36" s="78">
        <f t="shared" si="0"/>
        <v>1.0018214936247722</v>
      </c>
      <c r="K36" s="79">
        <f t="shared" si="0"/>
        <v>1.3197789684524366</v>
      </c>
    </row>
    <row r="37" spans="2:11" s="65" customFormat="1" ht="54.95" customHeight="1" x14ac:dyDescent="0.3">
      <c r="B37" s="81" t="s">
        <v>65</v>
      </c>
      <c r="C37" s="82" t="s">
        <v>57</v>
      </c>
      <c r="D37" s="83">
        <v>62064</v>
      </c>
      <c r="E37" s="83">
        <v>1491948074</v>
      </c>
      <c r="F37" s="83">
        <v>31032</v>
      </c>
      <c r="G37" s="77">
        <v>745974038</v>
      </c>
      <c r="H37" s="83">
        <v>31035</v>
      </c>
      <c r="I37" s="83">
        <v>678691910.03999996</v>
      </c>
      <c r="J37" s="84">
        <f t="shared" si="0"/>
        <v>1.0000966744006188</v>
      </c>
      <c r="K37" s="85">
        <f t="shared" si="0"/>
        <v>0.90980634106196601</v>
      </c>
    </row>
    <row r="38" spans="2:11" ht="15.75" customHeight="1" x14ac:dyDescent="0.25">
      <c r="B38" s="86" t="s">
        <v>66</v>
      </c>
      <c r="C38" s="87"/>
      <c r="D38" s="87"/>
      <c r="E38" s="87"/>
      <c r="F38" s="87"/>
      <c r="G38" s="87"/>
      <c r="H38" s="87"/>
      <c r="I38" s="87"/>
      <c r="J38" s="87"/>
      <c r="K38" s="88"/>
    </row>
    <row r="39" spans="2:11" ht="27.75" customHeight="1" x14ac:dyDescent="0.25">
      <c r="B39" s="27" t="s">
        <v>67</v>
      </c>
      <c r="C39" s="28"/>
      <c r="D39" s="28"/>
      <c r="E39" s="28"/>
      <c r="F39" s="28"/>
      <c r="G39" s="28"/>
      <c r="H39" s="28"/>
      <c r="I39" s="28"/>
      <c r="J39" s="28"/>
      <c r="K39" s="29"/>
    </row>
    <row r="40" spans="2:11" s="92" customFormat="1" ht="17.45" customHeight="1" x14ac:dyDescent="0.3">
      <c r="B40" s="89" t="s">
        <v>68</v>
      </c>
      <c r="C40" s="90" t="s">
        <v>56</v>
      </c>
      <c r="D40" s="90"/>
      <c r="E40" s="90"/>
      <c r="F40" s="90"/>
      <c r="G40" s="90"/>
      <c r="H40" s="90"/>
      <c r="I40" s="90"/>
      <c r="J40" s="90"/>
      <c r="K40" s="91"/>
    </row>
    <row r="41" spans="2:11" s="92" customFormat="1" ht="78" customHeight="1" x14ac:dyDescent="0.3">
      <c r="B41" s="93" t="s">
        <v>69</v>
      </c>
      <c r="C41" s="37" t="s">
        <v>70</v>
      </c>
      <c r="D41" s="37"/>
      <c r="E41" s="37"/>
      <c r="F41" s="37"/>
      <c r="G41" s="37"/>
      <c r="H41" s="37"/>
      <c r="I41" s="37"/>
      <c r="J41" s="37"/>
      <c r="K41" s="38"/>
    </row>
    <row r="42" spans="2:11" s="92" customFormat="1" ht="73.150000000000006" customHeight="1" x14ac:dyDescent="0.3">
      <c r="B42" s="93" t="s">
        <v>71</v>
      </c>
      <c r="C42" s="94" t="s">
        <v>72</v>
      </c>
      <c r="D42" s="94"/>
      <c r="E42" s="94"/>
      <c r="F42" s="94"/>
      <c r="G42" s="94"/>
      <c r="H42" s="94"/>
      <c r="I42" s="94"/>
      <c r="J42" s="94"/>
      <c r="K42" s="95"/>
    </row>
    <row r="43" spans="2:11" s="92" customFormat="1" ht="51.75" customHeight="1" x14ac:dyDescent="0.3">
      <c r="B43" s="96" t="s">
        <v>73</v>
      </c>
      <c r="C43" s="97" t="s">
        <v>74</v>
      </c>
      <c r="D43" s="97"/>
      <c r="E43" s="97"/>
      <c r="F43" s="97"/>
      <c r="G43" s="97"/>
      <c r="H43" s="97"/>
      <c r="I43" s="97"/>
      <c r="J43" s="97"/>
      <c r="K43" s="98"/>
    </row>
    <row r="44" spans="2:11" s="92" customFormat="1" ht="17.45" customHeight="1" x14ac:dyDescent="0.3">
      <c r="B44" s="89" t="s">
        <v>68</v>
      </c>
      <c r="C44" s="90" t="s">
        <v>58</v>
      </c>
      <c r="D44" s="90"/>
      <c r="E44" s="90"/>
      <c r="F44" s="90"/>
      <c r="G44" s="90"/>
      <c r="H44" s="90"/>
      <c r="I44" s="90"/>
      <c r="J44" s="90"/>
      <c r="K44" s="91"/>
    </row>
    <row r="45" spans="2:11" s="92" customFormat="1" ht="67.5" customHeight="1" x14ac:dyDescent="0.3">
      <c r="B45" s="93" t="s">
        <v>69</v>
      </c>
      <c r="C45" s="37" t="s">
        <v>75</v>
      </c>
      <c r="D45" s="37"/>
      <c r="E45" s="37"/>
      <c r="F45" s="37"/>
      <c r="G45" s="37"/>
      <c r="H45" s="37"/>
      <c r="I45" s="37"/>
      <c r="J45" s="37"/>
      <c r="K45" s="38"/>
    </row>
    <row r="46" spans="2:11" s="92" customFormat="1" ht="71.45" customHeight="1" x14ac:dyDescent="0.3">
      <c r="B46" s="93" t="s">
        <v>71</v>
      </c>
      <c r="C46" s="94" t="s">
        <v>76</v>
      </c>
      <c r="D46" s="94"/>
      <c r="E46" s="94"/>
      <c r="F46" s="94"/>
      <c r="G46" s="94"/>
      <c r="H46" s="94"/>
      <c r="I46" s="94"/>
      <c r="J46" s="94"/>
      <c r="K46" s="95"/>
    </row>
    <row r="47" spans="2:11" s="92" customFormat="1" ht="53.25" customHeight="1" x14ac:dyDescent="0.3">
      <c r="B47" s="96" t="s">
        <v>73</v>
      </c>
      <c r="C47" s="97" t="s">
        <v>77</v>
      </c>
      <c r="D47" s="97"/>
      <c r="E47" s="97"/>
      <c r="F47" s="97"/>
      <c r="G47" s="97"/>
      <c r="H47" s="97"/>
      <c r="I47" s="97"/>
      <c r="J47" s="97"/>
      <c r="K47" s="98"/>
    </row>
    <row r="48" spans="2:11" s="92" customFormat="1" ht="17.45" customHeight="1" x14ac:dyDescent="0.3">
      <c r="B48" s="89" t="s">
        <v>68</v>
      </c>
      <c r="C48" s="90" t="s">
        <v>59</v>
      </c>
      <c r="D48" s="90"/>
      <c r="E48" s="90"/>
      <c r="F48" s="90"/>
      <c r="G48" s="90"/>
      <c r="H48" s="90"/>
      <c r="I48" s="90"/>
      <c r="J48" s="90"/>
      <c r="K48" s="91"/>
    </row>
    <row r="49" spans="2:11" s="92" customFormat="1" ht="31.15" customHeight="1" x14ac:dyDescent="0.3">
      <c r="B49" s="93" t="s">
        <v>69</v>
      </c>
      <c r="C49" s="37" t="s">
        <v>78</v>
      </c>
      <c r="D49" s="37"/>
      <c r="E49" s="37"/>
      <c r="F49" s="37"/>
      <c r="G49" s="37"/>
      <c r="H49" s="37"/>
      <c r="I49" s="37"/>
      <c r="J49" s="37"/>
      <c r="K49" s="38"/>
    </row>
    <row r="50" spans="2:11" s="92" customFormat="1" ht="73.900000000000006" customHeight="1" x14ac:dyDescent="0.3">
      <c r="B50" s="93" t="s">
        <v>71</v>
      </c>
      <c r="C50" s="94" t="s">
        <v>79</v>
      </c>
      <c r="D50" s="94"/>
      <c r="E50" s="94"/>
      <c r="F50" s="94"/>
      <c r="G50" s="94"/>
      <c r="H50" s="94"/>
      <c r="I50" s="94"/>
      <c r="J50" s="94"/>
      <c r="K50" s="95"/>
    </row>
    <row r="51" spans="2:11" s="92" customFormat="1" ht="62.45" customHeight="1" x14ac:dyDescent="0.3">
      <c r="B51" s="93" t="s">
        <v>73</v>
      </c>
      <c r="C51" s="97" t="s">
        <v>80</v>
      </c>
      <c r="D51" s="97"/>
      <c r="E51" s="97"/>
      <c r="F51" s="97"/>
      <c r="G51" s="97"/>
      <c r="H51" s="97"/>
      <c r="I51" s="97"/>
      <c r="J51" s="97"/>
      <c r="K51" s="98"/>
    </row>
    <row r="52" spans="2:11" s="92" customFormat="1" ht="17.45" customHeight="1" x14ac:dyDescent="0.3">
      <c r="B52" s="89" t="s">
        <v>68</v>
      </c>
      <c r="C52" s="90" t="s">
        <v>60</v>
      </c>
      <c r="D52" s="90"/>
      <c r="E52" s="90"/>
      <c r="F52" s="90"/>
      <c r="G52" s="90"/>
      <c r="H52" s="90"/>
      <c r="I52" s="90"/>
      <c r="J52" s="90"/>
      <c r="K52" s="91"/>
    </row>
    <row r="53" spans="2:11" s="92" customFormat="1" ht="62.25" customHeight="1" x14ac:dyDescent="0.3">
      <c r="B53" s="93" t="s">
        <v>69</v>
      </c>
      <c r="C53" s="37" t="s">
        <v>81</v>
      </c>
      <c r="D53" s="37"/>
      <c r="E53" s="37"/>
      <c r="F53" s="37"/>
      <c r="G53" s="37"/>
      <c r="H53" s="37"/>
      <c r="I53" s="37"/>
      <c r="J53" s="37"/>
      <c r="K53" s="38"/>
    </row>
    <row r="54" spans="2:11" s="92" customFormat="1" ht="73.150000000000006" customHeight="1" x14ac:dyDescent="0.3">
      <c r="B54" s="93" t="s">
        <v>71</v>
      </c>
      <c r="C54" s="37" t="s">
        <v>82</v>
      </c>
      <c r="D54" s="37"/>
      <c r="E54" s="37"/>
      <c r="F54" s="37"/>
      <c r="G54" s="37"/>
      <c r="H54" s="37"/>
      <c r="I54" s="37"/>
      <c r="J54" s="37"/>
      <c r="K54" s="38"/>
    </row>
    <row r="55" spans="2:11" s="92" customFormat="1" ht="61.9" customHeight="1" x14ac:dyDescent="0.3">
      <c r="B55" s="96" t="s">
        <v>73</v>
      </c>
      <c r="C55" s="40" t="s">
        <v>83</v>
      </c>
      <c r="D55" s="40"/>
      <c r="E55" s="40"/>
      <c r="F55" s="40"/>
      <c r="G55" s="40"/>
      <c r="H55" s="40"/>
      <c r="I55" s="40"/>
      <c r="J55" s="40"/>
      <c r="K55" s="41"/>
    </row>
    <row r="56" spans="2:11" s="92" customFormat="1" ht="17.45" customHeight="1" x14ac:dyDescent="0.3">
      <c r="B56" s="89" t="s">
        <v>68</v>
      </c>
      <c r="C56" s="90" t="s">
        <v>61</v>
      </c>
      <c r="D56" s="90"/>
      <c r="E56" s="90"/>
      <c r="F56" s="90"/>
      <c r="G56" s="90"/>
      <c r="H56" s="90"/>
      <c r="I56" s="90"/>
      <c r="J56" s="90"/>
      <c r="K56" s="91"/>
    </row>
    <row r="57" spans="2:11" s="92" customFormat="1" ht="100.5" customHeight="1" x14ac:dyDescent="0.3">
      <c r="B57" s="93" t="s">
        <v>69</v>
      </c>
      <c r="C57" s="37" t="s">
        <v>84</v>
      </c>
      <c r="D57" s="37"/>
      <c r="E57" s="37"/>
      <c r="F57" s="37"/>
      <c r="G57" s="37"/>
      <c r="H57" s="37"/>
      <c r="I57" s="37"/>
      <c r="J57" s="37"/>
      <c r="K57" s="38"/>
    </row>
    <row r="58" spans="2:11" s="92" customFormat="1" ht="69.599999999999994" customHeight="1" x14ac:dyDescent="0.3">
      <c r="B58" s="93" t="s">
        <v>71</v>
      </c>
      <c r="C58" s="37" t="s">
        <v>85</v>
      </c>
      <c r="D58" s="37"/>
      <c r="E58" s="37"/>
      <c r="F58" s="37"/>
      <c r="G58" s="37"/>
      <c r="H58" s="37"/>
      <c r="I58" s="37"/>
      <c r="J58" s="37"/>
      <c r="K58" s="38"/>
    </row>
    <row r="59" spans="2:11" s="92" customFormat="1" ht="50.45" customHeight="1" x14ac:dyDescent="0.3">
      <c r="B59" s="96" t="s">
        <v>73</v>
      </c>
      <c r="C59" s="40" t="s">
        <v>86</v>
      </c>
      <c r="D59" s="40"/>
      <c r="E59" s="40"/>
      <c r="F59" s="40"/>
      <c r="G59" s="40"/>
      <c r="H59" s="40"/>
      <c r="I59" s="40"/>
      <c r="J59" s="40"/>
      <c r="K59" s="41"/>
    </row>
    <row r="60" spans="2:11" ht="17.45" customHeight="1" x14ac:dyDescent="0.25">
      <c r="B60" s="89" t="s">
        <v>68</v>
      </c>
      <c r="C60" s="90" t="s">
        <v>62</v>
      </c>
      <c r="D60" s="90"/>
      <c r="E60" s="90"/>
      <c r="F60" s="90"/>
      <c r="G60" s="90"/>
      <c r="H60" s="90"/>
      <c r="I60" s="90"/>
      <c r="J60" s="90"/>
      <c r="K60" s="91"/>
    </row>
    <row r="61" spans="2:11" ht="139.5" customHeight="1" x14ac:dyDescent="0.25">
      <c r="B61" s="93" t="s">
        <v>69</v>
      </c>
      <c r="C61" s="37" t="s">
        <v>87</v>
      </c>
      <c r="D61" s="37"/>
      <c r="E61" s="37"/>
      <c r="F61" s="37"/>
      <c r="G61" s="37"/>
      <c r="H61" s="37"/>
      <c r="I61" s="37"/>
      <c r="J61" s="37"/>
      <c r="K61" s="38"/>
    </row>
    <row r="62" spans="2:11" ht="69" customHeight="1" x14ac:dyDescent="0.25">
      <c r="B62" s="93" t="s">
        <v>71</v>
      </c>
      <c r="C62" s="94" t="s">
        <v>88</v>
      </c>
      <c r="D62" s="94"/>
      <c r="E62" s="94"/>
      <c r="F62" s="94"/>
      <c r="G62" s="94"/>
      <c r="H62" s="94"/>
      <c r="I62" s="94"/>
      <c r="J62" s="94"/>
      <c r="K62" s="95"/>
    </row>
    <row r="63" spans="2:11" ht="56.45" customHeight="1" x14ac:dyDescent="0.25">
      <c r="B63" s="96" t="s">
        <v>73</v>
      </c>
      <c r="C63" s="97" t="s">
        <v>89</v>
      </c>
      <c r="D63" s="97"/>
      <c r="E63" s="97"/>
      <c r="F63" s="97"/>
      <c r="G63" s="97"/>
      <c r="H63" s="97"/>
      <c r="I63" s="97"/>
      <c r="J63" s="97"/>
      <c r="K63" s="98"/>
    </row>
    <row r="64" spans="2:11" ht="17.45" customHeight="1" x14ac:dyDescent="0.25">
      <c r="B64" s="89" t="s">
        <v>68</v>
      </c>
      <c r="C64" s="90" t="s">
        <v>63</v>
      </c>
      <c r="D64" s="90"/>
      <c r="E64" s="90"/>
      <c r="F64" s="90"/>
      <c r="G64" s="90"/>
      <c r="H64" s="90"/>
      <c r="I64" s="90"/>
      <c r="J64" s="90"/>
      <c r="K64" s="91"/>
    </row>
    <row r="65" spans="2:11" ht="60" customHeight="1" x14ac:dyDescent="0.25">
      <c r="B65" s="93" t="s">
        <v>69</v>
      </c>
      <c r="C65" s="37" t="s">
        <v>90</v>
      </c>
      <c r="D65" s="37"/>
      <c r="E65" s="37"/>
      <c r="F65" s="37"/>
      <c r="G65" s="37"/>
      <c r="H65" s="37"/>
      <c r="I65" s="37"/>
      <c r="J65" s="37"/>
      <c r="K65" s="38"/>
    </row>
    <row r="66" spans="2:11" ht="70.900000000000006" customHeight="1" x14ac:dyDescent="0.25">
      <c r="B66" s="93" t="s">
        <v>71</v>
      </c>
      <c r="C66" s="37" t="s">
        <v>91</v>
      </c>
      <c r="D66" s="37"/>
      <c r="E66" s="37"/>
      <c r="F66" s="37"/>
      <c r="G66" s="37"/>
      <c r="H66" s="37"/>
      <c r="I66" s="37"/>
      <c r="J66" s="37"/>
      <c r="K66" s="38"/>
    </row>
    <row r="67" spans="2:11" ht="63.75" customHeight="1" x14ac:dyDescent="0.25">
      <c r="B67" s="96" t="s">
        <v>73</v>
      </c>
      <c r="C67" s="40" t="s">
        <v>92</v>
      </c>
      <c r="D67" s="40"/>
      <c r="E67" s="40"/>
      <c r="F67" s="40"/>
      <c r="G67" s="40"/>
      <c r="H67" s="40"/>
      <c r="I67" s="40"/>
      <c r="J67" s="40"/>
      <c r="K67" s="41"/>
    </row>
    <row r="68" spans="2:11" s="92" customFormat="1" ht="17.45" customHeight="1" x14ac:dyDescent="0.3">
      <c r="B68" s="89" t="s">
        <v>68</v>
      </c>
      <c r="C68" s="90" t="s">
        <v>64</v>
      </c>
      <c r="D68" s="90"/>
      <c r="E68" s="90"/>
      <c r="F68" s="90"/>
      <c r="G68" s="90"/>
      <c r="H68" s="90"/>
      <c r="I68" s="90"/>
      <c r="J68" s="90"/>
      <c r="K68" s="91"/>
    </row>
    <row r="69" spans="2:11" s="92" customFormat="1" ht="63" customHeight="1" x14ac:dyDescent="0.3">
      <c r="B69" s="93" t="s">
        <v>69</v>
      </c>
      <c r="C69" s="37" t="s">
        <v>93</v>
      </c>
      <c r="D69" s="37"/>
      <c r="E69" s="37"/>
      <c r="F69" s="37"/>
      <c r="G69" s="37"/>
      <c r="H69" s="37"/>
      <c r="I69" s="37"/>
      <c r="J69" s="37"/>
      <c r="K69" s="38"/>
    </row>
    <row r="70" spans="2:11" s="92" customFormat="1" ht="73.150000000000006" customHeight="1" x14ac:dyDescent="0.3">
      <c r="B70" s="93" t="s">
        <v>71</v>
      </c>
      <c r="C70" s="37" t="s">
        <v>94</v>
      </c>
      <c r="D70" s="37"/>
      <c r="E70" s="37"/>
      <c r="F70" s="37"/>
      <c r="G70" s="37"/>
      <c r="H70" s="37"/>
      <c r="I70" s="37"/>
      <c r="J70" s="37"/>
      <c r="K70" s="38"/>
    </row>
    <row r="71" spans="2:11" s="92" customFormat="1" ht="41.45" customHeight="1" x14ac:dyDescent="0.3">
      <c r="B71" s="96" t="s">
        <v>73</v>
      </c>
      <c r="C71" s="40" t="s">
        <v>95</v>
      </c>
      <c r="D71" s="40"/>
      <c r="E71" s="40"/>
      <c r="F71" s="40"/>
      <c r="G71" s="40"/>
      <c r="H71" s="40"/>
      <c r="I71" s="40"/>
      <c r="J71" s="40"/>
      <c r="K71" s="41"/>
    </row>
    <row r="72" spans="2:11" s="92" customFormat="1" ht="17.45" customHeight="1" x14ac:dyDescent="0.3">
      <c r="B72" s="89" t="s">
        <v>68</v>
      </c>
      <c r="C72" s="90" t="s">
        <v>65</v>
      </c>
      <c r="D72" s="90"/>
      <c r="E72" s="90"/>
      <c r="F72" s="90"/>
      <c r="G72" s="90"/>
      <c r="H72" s="90"/>
      <c r="I72" s="90"/>
      <c r="J72" s="90"/>
      <c r="K72" s="91"/>
    </row>
    <row r="73" spans="2:11" s="92" customFormat="1" ht="54.6" customHeight="1" x14ac:dyDescent="0.3">
      <c r="B73" s="93" t="s">
        <v>69</v>
      </c>
      <c r="C73" s="37" t="s">
        <v>96</v>
      </c>
      <c r="D73" s="37"/>
      <c r="E73" s="37"/>
      <c r="F73" s="37"/>
      <c r="G73" s="37"/>
      <c r="H73" s="37"/>
      <c r="I73" s="37"/>
      <c r="J73" s="37"/>
      <c r="K73" s="38"/>
    </row>
    <row r="74" spans="2:11" s="92" customFormat="1" ht="73.150000000000006" customHeight="1" x14ac:dyDescent="0.3">
      <c r="B74" s="93" t="s">
        <v>71</v>
      </c>
      <c r="C74" s="94" t="s">
        <v>97</v>
      </c>
      <c r="D74" s="94"/>
      <c r="E74" s="94"/>
      <c r="F74" s="94"/>
      <c r="G74" s="94"/>
      <c r="H74" s="94"/>
      <c r="I74" s="94"/>
      <c r="J74" s="94"/>
      <c r="K74" s="95"/>
    </row>
    <row r="75" spans="2:11" s="92" customFormat="1" ht="53.45" customHeight="1" x14ac:dyDescent="0.3">
      <c r="B75" s="96" t="s">
        <v>73</v>
      </c>
      <c r="C75" s="97" t="s">
        <v>98</v>
      </c>
      <c r="D75" s="97"/>
      <c r="E75" s="97"/>
      <c r="F75" s="97"/>
      <c r="G75" s="97"/>
      <c r="H75" s="97"/>
      <c r="I75" s="97"/>
      <c r="J75" s="97"/>
      <c r="K75" s="98"/>
    </row>
    <row r="76" spans="2:11" s="92" customFormat="1" ht="17.25" x14ac:dyDescent="0.3">
      <c r="B76" s="99" t="s">
        <v>99</v>
      </c>
      <c r="C76" s="100"/>
      <c r="D76" s="100"/>
      <c r="E76" s="100"/>
      <c r="F76" s="100"/>
      <c r="G76" s="100"/>
      <c r="H76" s="100"/>
      <c r="I76" s="100"/>
      <c r="J76" s="100"/>
      <c r="K76" s="101"/>
    </row>
    <row r="77" spans="2:11" s="92" customFormat="1" ht="17.25" x14ac:dyDescent="0.3">
      <c r="B77" s="102" t="s">
        <v>100</v>
      </c>
      <c r="C77" s="103"/>
      <c r="D77" s="103"/>
      <c r="E77" s="103"/>
      <c r="F77" s="103"/>
      <c r="G77" s="103"/>
      <c r="H77" s="103"/>
      <c r="I77" s="103"/>
      <c r="J77" s="103"/>
      <c r="K77" s="104"/>
    </row>
    <row r="78" spans="2:11" s="92" customFormat="1" ht="129.75" customHeight="1" x14ac:dyDescent="0.3">
      <c r="B78" s="105" t="s">
        <v>101</v>
      </c>
      <c r="C78" s="40"/>
      <c r="D78" s="40"/>
      <c r="E78" s="40"/>
      <c r="F78" s="40"/>
      <c r="G78" s="40"/>
      <c r="H78" s="40"/>
      <c r="I78" s="40"/>
      <c r="J78" s="40"/>
      <c r="K78" s="41"/>
    </row>
    <row r="79" spans="2:11" s="92" customFormat="1" ht="17.25" x14ac:dyDescent="0.3">
      <c r="B79" s="106"/>
      <c r="C79" s="106"/>
      <c r="D79" s="106"/>
      <c r="E79" s="106"/>
      <c r="F79" s="106"/>
      <c r="G79" s="106"/>
      <c r="H79" s="106"/>
      <c r="I79" s="106"/>
      <c r="J79" s="106"/>
      <c r="K79" s="106"/>
    </row>
    <row r="80" spans="2:11" s="92" customFormat="1" ht="17.45" customHeight="1" x14ac:dyDescent="0.3">
      <c r="B80" s="107" t="s">
        <v>102</v>
      </c>
      <c r="C80" s="107"/>
      <c r="D80" s="107"/>
      <c r="E80" s="107"/>
      <c r="F80" s="107"/>
      <c r="G80" s="107"/>
      <c r="H80" s="107"/>
      <c r="I80" s="107"/>
      <c r="J80" s="107"/>
      <c r="K80" s="107"/>
    </row>
    <row r="81" spans="2:11" s="92" customFormat="1" ht="17.25" x14ac:dyDescent="0.3">
      <c r="B81" s="108"/>
      <c r="C81" s="108"/>
      <c r="D81" s="108"/>
      <c r="E81" s="108"/>
      <c r="F81" s="108"/>
      <c r="G81" s="108"/>
      <c r="H81" s="109"/>
      <c r="I81" s="109"/>
      <c r="J81" s="109"/>
      <c r="K81" s="109"/>
    </row>
    <row r="82" spans="2:11" s="92" customFormat="1" ht="17.25" x14ac:dyDescent="0.3">
      <c r="B82" s="110" t="s">
        <v>103</v>
      </c>
      <c r="C82" s="111">
        <f>B25</f>
        <v>6981439993</v>
      </c>
      <c r="D82" s="111"/>
      <c r="E82" s="108"/>
      <c r="F82" s="108"/>
      <c r="G82" s="108"/>
      <c r="H82" s="112"/>
      <c r="I82" s="112"/>
      <c r="J82" s="112"/>
      <c r="K82" s="112"/>
    </row>
    <row r="83" spans="2:11" s="92" customFormat="1" ht="17.25" x14ac:dyDescent="0.3">
      <c r="B83" s="110" t="s">
        <v>104</v>
      </c>
      <c r="C83" s="111">
        <f>D25</f>
        <v>3490720000</v>
      </c>
      <c r="D83" s="111"/>
      <c r="E83" s="108"/>
      <c r="F83" s="108"/>
      <c r="G83" s="108"/>
      <c r="H83" s="112"/>
      <c r="I83" s="112"/>
      <c r="J83" s="112"/>
      <c r="K83" s="112"/>
    </row>
    <row r="84" spans="2:11" s="92" customFormat="1" ht="17.25" x14ac:dyDescent="0.3">
      <c r="B84" s="110" t="s">
        <v>105</v>
      </c>
      <c r="C84" s="111">
        <f>G25</f>
        <v>3975738899.5900002</v>
      </c>
      <c r="D84" s="111"/>
      <c r="E84" s="113"/>
      <c r="F84" s="114"/>
      <c r="G84" s="114"/>
      <c r="H84" s="114"/>
      <c r="I84" s="114"/>
      <c r="J84" s="114"/>
      <c r="K84" s="114"/>
    </row>
    <row r="85" spans="2:11" x14ac:dyDescent="0.25">
      <c r="B85" s="115"/>
      <c r="C85" s="116"/>
      <c r="D85" s="116"/>
    </row>
    <row r="86" spans="2:11" x14ac:dyDescent="0.25">
      <c r="B86" s="115"/>
      <c r="C86" s="116"/>
      <c r="D86" s="116"/>
    </row>
    <row r="87" spans="2:11" ht="15.75" thickBot="1" x14ac:dyDescent="0.3">
      <c r="B87" s="115"/>
      <c r="C87" s="116"/>
      <c r="D87" s="116"/>
    </row>
    <row r="88" spans="2:11" ht="18" customHeight="1" thickBot="1" x14ac:dyDescent="0.3">
      <c r="B88" s="118"/>
      <c r="C88" s="119" t="s">
        <v>0</v>
      </c>
      <c r="D88" s="120"/>
      <c r="E88" s="120"/>
      <c r="F88" s="120"/>
      <c r="G88" s="120"/>
      <c r="H88" s="120"/>
      <c r="I88" s="120"/>
      <c r="J88" s="120"/>
      <c r="K88" s="121"/>
    </row>
    <row r="89" spans="2:11" ht="25.5" customHeight="1" thickBot="1" x14ac:dyDescent="0.3">
      <c r="B89" s="122"/>
      <c r="C89" s="123" t="s">
        <v>1</v>
      </c>
      <c r="D89" s="124"/>
      <c r="E89" s="6" t="s">
        <v>2</v>
      </c>
      <c r="F89" s="7"/>
      <c r="G89" s="7"/>
      <c r="H89" s="7"/>
      <c r="I89" s="8"/>
      <c r="J89" s="125" t="s">
        <v>3</v>
      </c>
      <c r="K89" s="126" t="s">
        <v>4</v>
      </c>
    </row>
    <row r="90" spans="2:11" ht="18" customHeight="1" thickBot="1" x14ac:dyDescent="0.3">
      <c r="B90" s="127"/>
      <c r="C90" s="128" t="s">
        <v>5</v>
      </c>
      <c r="D90" s="129"/>
      <c r="E90" s="12" t="s">
        <v>6</v>
      </c>
      <c r="F90" s="13"/>
      <c r="G90" s="13"/>
      <c r="H90" s="13"/>
      <c r="I90" s="14"/>
      <c r="J90" s="15">
        <v>45672</v>
      </c>
      <c r="K90" s="130" t="s">
        <v>7</v>
      </c>
    </row>
    <row r="91" spans="2:11" ht="17.25" x14ac:dyDescent="0.3">
      <c r="B91" s="131"/>
      <c r="C91" s="132"/>
      <c r="D91" s="132"/>
      <c r="E91" s="133"/>
      <c r="F91" s="133"/>
      <c r="G91" s="133"/>
      <c r="H91" s="133"/>
      <c r="I91" s="133"/>
      <c r="J91" s="132"/>
      <c r="K91" s="134"/>
    </row>
    <row r="92" spans="2:11" ht="3" customHeight="1" x14ac:dyDescent="0.3">
      <c r="B92" s="135"/>
      <c r="C92" s="136"/>
      <c r="D92" s="136"/>
      <c r="E92" s="136"/>
      <c r="F92" s="136"/>
      <c r="G92" s="136"/>
      <c r="H92" s="136"/>
      <c r="I92" s="136"/>
      <c r="J92" s="136"/>
      <c r="K92" s="137"/>
    </row>
    <row r="93" spans="2:11" ht="17.25" x14ac:dyDescent="0.25">
      <c r="B93" s="99" t="s">
        <v>8</v>
      </c>
      <c r="C93" s="100"/>
      <c r="D93" s="100"/>
      <c r="E93" s="100"/>
      <c r="F93" s="100"/>
      <c r="G93" s="100"/>
      <c r="H93" s="100"/>
      <c r="I93" s="100"/>
      <c r="J93" s="100"/>
      <c r="K93" s="101"/>
    </row>
    <row r="94" spans="2:11" ht="19.5" customHeight="1" x14ac:dyDescent="0.25">
      <c r="B94" s="138" t="s">
        <v>9</v>
      </c>
      <c r="C94" s="139"/>
      <c r="D94" s="139"/>
      <c r="E94" s="139"/>
      <c r="F94" s="139"/>
      <c r="G94" s="139"/>
      <c r="H94" s="139"/>
      <c r="I94" s="139"/>
      <c r="J94" s="139"/>
      <c r="K94" s="140"/>
    </row>
    <row r="95" spans="2:11" ht="19.5" customHeight="1" x14ac:dyDescent="0.25">
      <c r="B95" s="141" t="s">
        <v>10</v>
      </c>
      <c r="C95" s="142" t="s">
        <v>11</v>
      </c>
      <c r="D95" s="142"/>
      <c r="E95" s="142"/>
      <c r="F95" s="142"/>
      <c r="G95" s="142"/>
      <c r="H95" s="142"/>
      <c r="I95" s="142"/>
      <c r="J95" s="142"/>
      <c r="K95" s="143"/>
    </row>
    <row r="96" spans="2:11" ht="36" customHeight="1" x14ac:dyDescent="0.3">
      <c r="B96" s="144" t="s">
        <v>12</v>
      </c>
      <c r="C96" s="145" t="s">
        <v>13</v>
      </c>
      <c r="D96" s="145"/>
      <c r="E96" s="145"/>
      <c r="F96" s="145"/>
      <c r="G96" s="145"/>
      <c r="H96" s="145"/>
      <c r="I96" s="145"/>
      <c r="J96" s="145"/>
      <c r="K96" s="146"/>
    </row>
    <row r="97" spans="2:11" ht="23.25" customHeight="1" x14ac:dyDescent="0.3">
      <c r="B97" s="144" t="s">
        <v>14</v>
      </c>
      <c r="C97" s="145" t="s">
        <v>15</v>
      </c>
      <c r="D97" s="145"/>
      <c r="E97" s="145"/>
      <c r="F97" s="145"/>
      <c r="G97" s="145"/>
      <c r="H97" s="145"/>
      <c r="I97" s="145"/>
      <c r="J97" s="145"/>
      <c r="K97" s="146"/>
    </row>
    <row r="98" spans="2:11" ht="66" customHeight="1" x14ac:dyDescent="0.25">
      <c r="B98" s="36" t="s">
        <v>16</v>
      </c>
      <c r="C98" s="147" t="s">
        <v>17</v>
      </c>
      <c r="D98" s="147"/>
      <c r="E98" s="147"/>
      <c r="F98" s="147"/>
      <c r="G98" s="147"/>
      <c r="H98" s="147"/>
      <c r="I98" s="147"/>
      <c r="J98" s="147"/>
      <c r="K98" s="148"/>
    </row>
    <row r="99" spans="2:11" ht="58.5" customHeight="1" x14ac:dyDescent="0.25">
      <c r="B99" s="39" t="s">
        <v>18</v>
      </c>
      <c r="C99" s="149" t="s">
        <v>19</v>
      </c>
      <c r="D99" s="149"/>
      <c r="E99" s="149"/>
      <c r="F99" s="149"/>
      <c r="G99" s="149"/>
      <c r="H99" s="149"/>
      <c r="I99" s="149"/>
      <c r="J99" s="149"/>
      <c r="K99" s="150"/>
    </row>
    <row r="100" spans="2:11" ht="17.25" x14ac:dyDescent="0.25">
      <c r="B100" s="99" t="s">
        <v>20</v>
      </c>
      <c r="C100" s="100"/>
      <c r="D100" s="100"/>
      <c r="E100" s="100"/>
      <c r="F100" s="100"/>
      <c r="G100" s="100"/>
      <c r="H100" s="100"/>
      <c r="I100" s="100"/>
      <c r="J100" s="100"/>
      <c r="K100" s="101"/>
    </row>
    <row r="101" spans="2:11" ht="20.25" customHeight="1" x14ac:dyDescent="0.25">
      <c r="B101" s="151" t="s">
        <v>21</v>
      </c>
      <c r="C101" s="43">
        <v>3</v>
      </c>
      <c r="D101" s="44" t="s">
        <v>22</v>
      </c>
      <c r="E101" s="44"/>
      <c r="F101" s="44"/>
      <c r="G101" s="44"/>
      <c r="H101" s="44"/>
      <c r="I101" s="44"/>
      <c r="J101" s="44"/>
      <c r="K101" s="44"/>
    </row>
    <row r="102" spans="2:11" ht="38.25" customHeight="1" x14ac:dyDescent="0.25">
      <c r="B102" s="151" t="s">
        <v>23</v>
      </c>
      <c r="C102" s="45">
        <v>3.3</v>
      </c>
      <c r="D102" s="46" t="s">
        <v>106</v>
      </c>
      <c r="E102" s="46"/>
      <c r="F102" s="46"/>
      <c r="G102" s="46"/>
      <c r="H102" s="46"/>
      <c r="I102" s="46"/>
      <c r="J102" s="46"/>
      <c r="K102" s="46"/>
    </row>
    <row r="103" spans="2:11" ht="40.5" customHeight="1" x14ac:dyDescent="0.25">
      <c r="B103" s="151" t="s">
        <v>24</v>
      </c>
      <c r="C103" s="47" t="s">
        <v>25</v>
      </c>
      <c r="D103" s="46" t="s">
        <v>107</v>
      </c>
      <c r="E103" s="46"/>
      <c r="F103" s="46"/>
      <c r="G103" s="46"/>
      <c r="H103" s="46"/>
      <c r="I103" s="46"/>
      <c r="J103" s="46"/>
      <c r="K103" s="46"/>
    </row>
    <row r="104" spans="2:11" ht="17.25" x14ac:dyDescent="0.25">
      <c r="B104" s="99" t="s">
        <v>26</v>
      </c>
      <c r="C104" s="100"/>
      <c r="D104" s="100"/>
      <c r="E104" s="100"/>
      <c r="F104" s="100"/>
      <c r="G104" s="100"/>
      <c r="H104" s="100"/>
      <c r="I104" s="100"/>
      <c r="J104" s="100"/>
      <c r="K104" s="101"/>
    </row>
    <row r="105" spans="2:11" ht="17.25" x14ac:dyDescent="0.25">
      <c r="B105" s="141" t="s">
        <v>27</v>
      </c>
      <c r="C105" s="48" t="s">
        <v>108</v>
      </c>
      <c r="D105" s="48"/>
      <c r="E105" s="48"/>
      <c r="F105" s="48"/>
      <c r="G105" s="48"/>
      <c r="H105" s="48"/>
      <c r="I105" s="48"/>
      <c r="J105" s="48"/>
      <c r="K105" s="49"/>
    </row>
    <row r="106" spans="2:11" ht="58.5" customHeight="1" x14ac:dyDescent="0.25">
      <c r="B106" s="152" t="s">
        <v>29</v>
      </c>
      <c r="C106" s="37" t="s">
        <v>109</v>
      </c>
      <c r="D106" s="37"/>
      <c r="E106" s="37"/>
      <c r="F106" s="37"/>
      <c r="G106" s="37"/>
      <c r="H106" s="37"/>
      <c r="I106" s="37"/>
      <c r="J106" s="37"/>
      <c r="K106" s="38"/>
    </row>
    <row r="107" spans="2:11" ht="43.15" customHeight="1" x14ac:dyDescent="0.25">
      <c r="B107" s="152" t="s">
        <v>110</v>
      </c>
      <c r="C107" s="37" t="s">
        <v>111</v>
      </c>
      <c r="D107" s="37"/>
      <c r="E107" s="37"/>
      <c r="F107" s="37"/>
      <c r="G107" s="37"/>
      <c r="H107" s="37"/>
      <c r="I107" s="37"/>
      <c r="J107" s="37"/>
      <c r="K107" s="38"/>
    </row>
    <row r="108" spans="2:11" ht="47.45" customHeight="1" x14ac:dyDescent="0.25">
      <c r="B108" s="153" t="s">
        <v>33</v>
      </c>
      <c r="C108" s="40" t="s">
        <v>112</v>
      </c>
      <c r="D108" s="40"/>
      <c r="E108" s="40"/>
      <c r="F108" s="40"/>
      <c r="G108" s="40"/>
      <c r="H108" s="40"/>
      <c r="I108" s="40"/>
      <c r="J108" s="40"/>
      <c r="K108" s="41"/>
    </row>
    <row r="109" spans="2:11" ht="17.25" x14ac:dyDescent="0.25">
      <c r="B109" s="99" t="s">
        <v>35</v>
      </c>
      <c r="C109" s="100"/>
      <c r="D109" s="100"/>
      <c r="E109" s="100"/>
      <c r="F109" s="100"/>
      <c r="G109" s="100"/>
      <c r="H109" s="100"/>
      <c r="I109" s="100"/>
      <c r="J109" s="100"/>
      <c r="K109" s="101"/>
    </row>
    <row r="110" spans="2:11" ht="17.25" x14ac:dyDescent="0.25">
      <c r="B110" s="138" t="s">
        <v>36</v>
      </c>
      <c r="C110" s="139"/>
      <c r="D110" s="139"/>
      <c r="E110" s="139"/>
      <c r="F110" s="139"/>
      <c r="G110" s="139"/>
      <c r="H110" s="139"/>
      <c r="I110" s="139"/>
      <c r="J110" s="139"/>
      <c r="K110" s="140"/>
    </row>
    <row r="111" spans="2:11" ht="52.5" customHeight="1" x14ac:dyDescent="0.25">
      <c r="B111" s="154" t="s">
        <v>37</v>
      </c>
      <c r="C111" s="155"/>
      <c r="D111" s="156" t="s">
        <v>38</v>
      </c>
      <c r="E111" s="157"/>
      <c r="F111" s="157"/>
      <c r="G111" s="156" t="s">
        <v>39</v>
      </c>
      <c r="H111" s="157"/>
      <c r="I111" s="157"/>
      <c r="J111" s="156" t="s">
        <v>40</v>
      </c>
      <c r="K111" s="158"/>
    </row>
    <row r="112" spans="2:11" s="92" customFormat="1" ht="17.25" x14ac:dyDescent="0.3">
      <c r="B112" s="159">
        <f>SUM(E116:E117)</f>
        <v>418445813</v>
      </c>
      <c r="C112" s="160"/>
      <c r="D112" s="161">
        <f>SUM(G116:G117)</f>
        <v>209222907</v>
      </c>
      <c r="E112" s="162"/>
      <c r="F112" s="163"/>
      <c r="G112" s="161">
        <f>SUM(I116:I117)</f>
        <v>299873921.67000002</v>
      </c>
      <c r="H112" s="162"/>
      <c r="I112" s="163"/>
      <c r="J112" s="164">
        <f>+IF(G112&gt;0,G112/D112,0)</f>
        <v>1.4332748070936612</v>
      </c>
      <c r="K112" s="165"/>
    </row>
    <row r="113" spans="2:11" ht="17.25" x14ac:dyDescent="0.25">
      <c r="B113" s="138" t="s">
        <v>41</v>
      </c>
      <c r="C113" s="139"/>
      <c r="D113" s="139"/>
      <c r="E113" s="139"/>
      <c r="F113" s="139"/>
      <c r="G113" s="139"/>
      <c r="H113" s="139"/>
      <c r="I113" s="139"/>
      <c r="J113" s="139"/>
      <c r="K113" s="140"/>
    </row>
    <row r="114" spans="2:11" ht="17.25" x14ac:dyDescent="0.25">
      <c r="B114" s="166"/>
      <c r="C114" s="167"/>
      <c r="D114" s="168" t="s">
        <v>42</v>
      </c>
      <c r="E114" s="169"/>
      <c r="F114" s="168" t="s">
        <v>43</v>
      </c>
      <c r="G114" s="169"/>
      <c r="H114" s="168" t="s">
        <v>44</v>
      </c>
      <c r="I114" s="168"/>
      <c r="J114" s="168" t="s">
        <v>45</v>
      </c>
      <c r="K114" s="170"/>
    </row>
    <row r="115" spans="2:11" ht="49.5" customHeight="1" x14ac:dyDescent="0.25">
      <c r="B115" s="171" t="s">
        <v>46</v>
      </c>
      <c r="C115" s="172" t="s">
        <v>47</v>
      </c>
      <c r="D115" s="172" t="s">
        <v>48</v>
      </c>
      <c r="E115" s="172" t="s">
        <v>49</v>
      </c>
      <c r="F115" s="172" t="s">
        <v>50</v>
      </c>
      <c r="G115" s="172" t="s">
        <v>51</v>
      </c>
      <c r="H115" s="172" t="s">
        <v>52</v>
      </c>
      <c r="I115" s="172" t="s">
        <v>53</v>
      </c>
      <c r="J115" s="172" t="s">
        <v>54</v>
      </c>
      <c r="K115" s="173" t="s">
        <v>55</v>
      </c>
    </row>
    <row r="116" spans="2:11" ht="72" customHeight="1" x14ac:dyDescent="0.25">
      <c r="B116" s="174" t="s">
        <v>113</v>
      </c>
      <c r="C116" s="175" t="s">
        <v>114</v>
      </c>
      <c r="D116" s="176">
        <v>2587636</v>
      </c>
      <c r="E116" s="176">
        <v>376723956</v>
      </c>
      <c r="F116" s="176">
        <v>1293818</v>
      </c>
      <c r="G116" s="176">
        <v>188361978</v>
      </c>
      <c r="H116" s="177">
        <v>1436991</v>
      </c>
      <c r="I116" s="176">
        <v>277368280.04000002</v>
      </c>
      <c r="J116" s="178">
        <v>1.1106593044771367</v>
      </c>
      <c r="K116" s="179">
        <v>1.4725279644281501</v>
      </c>
    </row>
    <row r="117" spans="2:11" ht="69" x14ac:dyDescent="0.25">
      <c r="B117" s="180" t="s">
        <v>115</v>
      </c>
      <c r="C117" s="181" t="s">
        <v>116</v>
      </c>
      <c r="D117" s="182">
        <v>920</v>
      </c>
      <c r="E117" s="182">
        <v>41721857</v>
      </c>
      <c r="F117" s="182">
        <v>460</v>
      </c>
      <c r="G117" s="182">
        <v>20860929</v>
      </c>
      <c r="H117" s="183">
        <v>439</v>
      </c>
      <c r="I117" s="184">
        <v>22505641.629999999</v>
      </c>
      <c r="J117" s="185">
        <v>0.95434782608695656</v>
      </c>
      <c r="K117" s="186">
        <v>1.0788417730581412</v>
      </c>
    </row>
    <row r="118" spans="2:11" ht="17.25" x14ac:dyDescent="0.25">
      <c r="B118" s="99" t="s">
        <v>66</v>
      </c>
      <c r="C118" s="100"/>
      <c r="D118" s="100"/>
      <c r="E118" s="100"/>
      <c r="F118" s="100"/>
      <c r="G118" s="100"/>
      <c r="H118" s="100"/>
      <c r="I118" s="100"/>
      <c r="J118" s="100"/>
      <c r="K118" s="101"/>
    </row>
    <row r="119" spans="2:11" ht="17.45" customHeight="1" x14ac:dyDescent="0.25">
      <c r="B119" s="138" t="s">
        <v>67</v>
      </c>
      <c r="C119" s="139"/>
      <c r="D119" s="139"/>
      <c r="E119" s="139"/>
      <c r="F119" s="139"/>
      <c r="G119" s="139"/>
      <c r="H119" s="139"/>
      <c r="I119" s="139"/>
      <c r="J119" s="139"/>
      <c r="K119" s="140"/>
    </row>
    <row r="120" spans="2:11" ht="76.900000000000006" customHeight="1" x14ac:dyDescent="0.25">
      <c r="B120" s="89" t="s">
        <v>68</v>
      </c>
      <c r="C120" s="90" t="s">
        <v>113</v>
      </c>
      <c r="D120" s="90"/>
      <c r="E120" s="90"/>
      <c r="F120" s="90"/>
      <c r="G120" s="90"/>
      <c r="H120" s="90"/>
      <c r="I120" s="90"/>
      <c r="J120" s="90"/>
      <c r="K120" s="91"/>
    </row>
    <row r="121" spans="2:11" ht="157.5" customHeight="1" x14ac:dyDescent="0.25">
      <c r="B121" s="93" t="s">
        <v>69</v>
      </c>
      <c r="C121" s="37" t="s">
        <v>117</v>
      </c>
      <c r="D121" s="37"/>
      <c r="E121" s="37"/>
      <c r="F121" s="37"/>
      <c r="G121" s="37"/>
      <c r="H121" s="37"/>
      <c r="I121" s="37"/>
      <c r="J121" s="37"/>
      <c r="K121" s="38"/>
    </row>
    <row r="122" spans="2:11" ht="60.6" customHeight="1" x14ac:dyDescent="0.25">
      <c r="B122" s="93" t="s">
        <v>71</v>
      </c>
      <c r="C122" s="94" t="s">
        <v>118</v>
      </c>
      <c r="D122" s="94"/>
      <c r="E122" s="94"/>
      <c r="F122" s="94"/>
      <c r="G122" s="94"/>
      <c r="H122" s="94"/>
      <c r="I122" s="94"/>
      <c r="J122" s="94"/>
      <c r="K122" s="95"/>
    </row>
    <row r="123" spans="2:11" ht="65.25" customHeight="1" x14ac:dyDescent="0.25">
      <c r="B123" s="96" t="s">
        <v>73</v>
      </c>
      <c r="C123" s="97" t="s">
        <v>119</v>
      </c>
      <c r="D123" s="97"/>
      <c r="E123" s="97"/>
      <c r="F123" s="97"/>
      <c r="G123" s="97"/>
      <c r="H123" s="97"/>
      <c r="I123" s="97"/>
      <c r="J123" s="97"/>
      <c r="K123" s="98"/>
    </row>
    <row r="124" spans="2:11" ht="48.6" customHeight="1" x14ac:dyDescent="0.25">
      <c r="B124" s="89" t="s">
        <v>68</v>
      </c>
      <c r="C124" s="90" t="s">
        <v>115</v>
      </c>
      <c r="D124" s="90"/>
      <c r="E124" s="90"/>
      <c r="F124" s="90"/>
      <c r="G124" s="90"/>
      <c r="H124" s="90"/>
      <c r="I124" s="90"/>
      <c r="J124" s="90"/>
      <c r="K124" s="91"/>
    </row>
    <row r="125" spans="2:11" ht="92.25" customHeight="1" x14ac:dyDescent="0.25">
      <c r="B125" s="93" t="s">
        <v>69</v>
      </c>
      <c r="C125" s="37" t="s">
        <v>120</v>
      </c>
      <c r="D125" s="37"/>
      <c r="E125" s="37"/>
      <c r="F125" s="37"/>
      <c r="G125" s="37"/>
      <c r="H125" s="37"/>
      <c r="I125" s="37"/>
      <c r="J125" s="37"/>
      <c r="K125" s="38"/>
    </row>
    <row r="126" spans="2:11" ht="56.45" customHeight="1" x14ac:dyDescent="0.25">
      <c r="B126" s="93" t="s">
        <v>71</v>
      </c>
      <c r="C126" s="94" t="s">
        <v>121</v>
      </c>
      <c r="D126" s="94"/>
      <c r="E126" s="94"/>
      <c r="F126" s="94"/>
      <c r="G126" s="94"/>
      <c r="H126" s="94"/>
      <c r="I126" s="94"/>
      <c r="J126" s="94"/>
      <c r="K126" s="95"/>
    </row>
    <row r="127" spans="2:11" ht="47.25" customHeight="1" x14ac:dyDescent="0.25">
      <c r="B127" s="96" t="s">
        <v>73</v>
      </c>
      <c r="C127" s="97" t="s">
        <v>122</v>
      </c>
      <c r="D127" s="97"/>
      <c r="E127" s="97"/>
      <c r="F127" s="97"/>
      <c r="G127" s="97"/>
      <c r="H127" s="97"/>
      <c r="I127" s="97"/>
      <c r="J127" s="97"/>
      <c r="K127" s="98"/>
    </row>
    <row r="128" spans="2:11" ht="72.75" customHeight="1" x14ac:dyDescent="0.25">
      <c r="B128" s="99" t="s">
        <v>99</v>
      </c>
      <c r="C128" s="100"/>
      <c r="D128" s="100"/>
      <c r="E128" s="100"/>
      <c r="F128" s="100"/>
      <c r="G128" s="100"/>
      <c r="H128" s="100"/>
      <c r="I128" s="100"/>
      <c r="J128" s="100"/>
      <c r="K128" s="101"/>
    </row>
    <row r="129" spans="2:12" ht="65.45" customHeight="1" x14ac:dyDescent="0.25">
      <c r="B129" s="102" t="s">
        <v>100</v>
      </c>
      <c r="C129" s="103"/>
      <c r="D129" s="103"/>
      <c r="E129" s="103"/>
      <c r="F129" s="103"/>
      <c r="G129" s="103"/>
      <c r="H129" s="103"/>
      <c r="I129" s="103"/>
      <c r="J129" s="103"/>
      <c r="K129" s="104"/>
    </row>
    <row r="130" spans="2:12" ht="17.25" x14ac:dyDescent="0.25">
      <c r="B130" s="105" t="s">
        <v>123</v>
      </c>
      <c r="C130" s="40"/>
      <c r="D130" s="40"/>
      <c r="E130" s="40"/>
      <c r="F130" s="40"/>
      <c r="G130" s="40"/>
      <c r="H130" s="40"/>
      <c r="I130" s="40"/>
      <c r="J130" s="40"/>
      <c r="K130" s="41"/>
    </row>
    <row r="131" spans="2:12" ht="17.25" x14ac:dyDescent="0.25"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</row>
    <row r="132" spans="2:12" ht="17.25" x14ac:dyDescent="0.25">
      <c r="B132" s="107" t="s">
        <v>102</v>
      </c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2:12" ht="17.25" customHeight="1" x14ac:dyDescent="0.3">
      <c r="B133" s="108"/>
      <c r="C133" s="108"/>
      <c r="D133" s="108"/>
      <c r="E133" s="108"/>
      <c r="F133" s="108"/>
      <c r="G133" s="108"/>
      <c r="H133" s="109"/>
      <c r="I133" s="109"/>
      <c r="J133" s="109"/>
      <c r="K133" s="109"/>
    </row>
    <row r="134" spans="2:12" ht="17.25" x14ac:dyDescent="0.3">
      <c r="B134" s="110" t="s">
        <v>103</v>
      </c>
      <c r="C134" s="187">
        <v>418445813</v>
      </c>
      <c r="D134" s="108"/>
      <c r="E134" s="108"/>
      <c r="F134" s="108"/>
      <c r="G134" s="108"/>
      <c r="H134" s="112"/>
      <c r="I134" s="112"/>
      <c r="J134" s="112"/>
      <c r="K134" s="112"/>
    </row>
    <row r="135" spans="2:12" ht="21.75" customHeight="1" x14ac:dyDescent="0.3">
      <c r="B135" s="110" t="s">
        <v>104</v>
      </c>
      <c r="C135" s="187">
        <v>209222907</v>
      </c>
      <c r="D135" s="108"/>
      <c r="E135" s="108"/>
      <c r="F135" s="108"/>
      <c r="G135" s="108"/>
      <c r="H135" s="112"/>
      <c r="I135" s="112"/>
      <c r="J135" s="112"/>
      <c r="K135" s="112"/>
    </row>
    <row r="136" spans="2:12" ht="17.25" x14ac:dyDescent="0.3">
      <c r="B136" s="110" t="s">
        <v>105</v>
      </c>
      <c r="C136" s="187">
        <v>299873921.67000002</v>
      </c>
      <c r="D136" s="113"/>
      <c r="E136" s="114"/>
      <c r="F136" s="114"/>
      <c r="G136" s="114"/>
      <c r="H136" s="114"/>
      <c r="I136" s="114"/>
      <c r="J136" s="114"/>
      <c r="K136" s="108"/>
    </row>
    <row r="137" spans="2:12" ht="17.25" x14ac:dyDescent="0.3">
      <c r="B137" s="108"/>
      <c r="C137" s="108"/>
      <c r="D137" s="188"/>
      <c r="E137" s="188"/>
      <c r="F137" s="188"/>
      <c r="G137" s="188"/>
      <c r="H137" s="189"/>
      <c r="I137" s="188"/>
      <c r="J137" s="188"/>
      <c r="K137" s="108"/>
    </row>
    <row r="138" spans="2:12" ht="17.25" x14ac:dyDescent="0.3">
      <c r="B138" s="108"/>
      <c r="C138" s="108"/>
      <c r="D138" s="188"/>
      <c r="E138" s="188"/>
      <c r="F138" s="188"/>
      <c r="G138" s="188"/>
      <c r="H138" s="188"/>
      <c r="I138" s="188"/>
      <c r="J138" s="188"/>
      <c r="K138" s="108"/>
    </row>
    <row r="139" spans="2:12" ht="17.25" x14ac:dyDescent="0.3">
      <c r="B139" s="108"/>
      <c r="C139" s="108"/>
      <c r="D139" s="188"/>
      <c r="E139" s="188"/>
      <c r="F139" s="188"/>
      <c r="G139" s="188"/>
      <c r="H139" s="188"/>
      <c r="I139" s="188"/>
      <c r="J139" s="188"/>
      <c r="K139" s="108"/>
    </row>
    <row r="140" spans="2:12" ht="17.25" x14ac:dyDescent="0.3">
      <c r="B140" s="108"/>
      <c r="C140" s="108"/>
      <c r="D140" s="188"/>
      <c r="E140" s="188"/>
      <c r="F140" s="188"/>
      <c r="G140" s="188"/>
      <c r="H140" s="188"/>
      <c r="I140" s="188"/>
      <c r="J140" s="188"/>
      <c r="K140" s="108"/>
    </row>
    <row r="141" spans="2:12" ht="17.25" x14ac:dyDescent="0.3">
      <c r="B141" s="108"/>
      <c r="C141" s="108"/>
      <c r="D141" s="188"/>
      <c r="E141" s="188"/>
      <c r="F141" s="188"/>
      <c r="G141" s="188"/>
      <c r="H141" s="188"/>
      <c r="I141" s="188"/>
      <c r="J141" s="188"/>
      <c r="K141" s="108"/>
      <c r="L141" s="117"/>
    </row>
    <row r="142" spans="2:12" ht="17.25" x14ac:dyDescent="0.3">
      <c r="B142" s="108"/>
      <c r="C142" s="108"/>
      <c r="E142" s="108"/>
      <c r="F142" s="108"/>
      <c r="H142" s="188"/>
      <c r="I142" s="188"/>
      <c r="J142" s="188"/>
      <c r="K142" s="108"/>
      <c r="L142" s="117"/>
    </row>
    <row r="143" spans="2:12" ht="17.25" x14ac:dyDescent="0.3">
      <c r="B143" s="108"/>
      <c r="D143" s="190" t="s">
        <v>124</v>
      </c>
      <c r="E143" s="190"/>
      <c r="F143" s="190"/>
      <c r="G143" s="190"/>
      <c r="L143" s="117"/>
    </row>
    <row r="144" spans="2:12" ht="17.25" x14ac:dyDescent="0.3">
      <c r="B144"/>
      <c r="C144" s="108"/>
      <c r="D144" s="191" t="s">
        <v>125</v>
      </c>
      <c r="E144" s="191"/>
      <c r="F144" s="191"/>
      <c r="G144" s="191"/>
      <c r="I144" s="192"/>
      <c r="J144" s="192"/>
      <c r="K144" s="192"/>
      <c r="L144" s="117"/>
    </row>
    <row r="145" spans="2:12" ht="17.25" x14ac:dyDescent="0.3">
      <c r="B145"/>
      <c r="C145" s="108"/>
      <c r="D145" s="191" t="s">
        <v>126</v>
      </c>
      <c r="E145" s="191"/>
      <c r="F145" s="191"/>
      <c r="G145" s="191"/>
      <c r="I145" s="192"/>
      <c r="J145" s="192"/>
      <c r="K145" s="192"/>
      <c r="L145" s="117"/>
    </row>
    <row r="146" spans="2:12" ht="17.25" x14ac:dyDescent="0.3">
      <c r="B146"/>
      <c r="C146" s="108"/>
      <c r="D146" s="191" t="s">
        <v>127</v>
      </c>
      <c r="E146" s="191"/>
      <c r="F146" s="191"/>
      <c r="G146" s="191"/>
      <c r="I146" s="192"/>
      <c r="J146" s="192"/>
      <c r="K146" s="192"/>
    </row>
    <row r="147" spans="2:12" ht="17.25" x14ac:dyDescent="0.3">
      <c r="B147"/>
      <c r="C147" s="108"/>
      <c r="D147" s="108"/>
      <c r="E147" s="108"/>
      <c r="F147" s="108"/>
      <c r="G147" s="108"/>
      <c r="H147" s="193"/>
      <c r="I147" s="193"/>
      <c r="J147" s="193"/>
      <c r="K147" s="193"/>
    </row>
    <row r="148" spans="2:12" ht="17.25" x14ac:dyDescent="0.3">
      <c r="B148"/>
      <c r="C148" s="108"/>
      <c r="D148" s="194"/>
      <c r="F148" s="192"/>
      <c r="G148" s="108"/>
      <c r="H148" s="193"/>
      <c r="I148" s="193"/>
      <c r="J148" s="193"/>
      <c r="K148" s="193"/>
    </row>
    <row r="149" spans="2:12" ht="17.25" x14ac:dyDescent="0.3">
      <c r="B149"/>
      <c r="C149" s="108"/>
      <c r="D149" s="192"/>
      <c r="F149" s="192"/>
      <c r="G149" s="108"/>
      <c r="H149" s="195" t="s">
        <v>128</v>
      </c>
      <c r="I149" s="195"/>
      <c r="J149"/>
      <c r="K149"/>
    </row>
    <row r="150" spans="2:12" ht="17.25" x14ac:dyDescent="0.3">
      <c r="B150" s="108"/>
      <c r="C150" s="108"/>
      <c r="D150" s="192"/>
      <c r="E150" s="108"/>
      <c r="F150" s="108"/>
      <c r="G150" s="108"/>
      <c r="H150" s="191" t="s">
        <v>129</v>
      </c>
      <c r="I150" s="191"/>
      <c r="J150"/>
      <c r="K150"/>
    </row>
    <row r="151" spans="2:12" ht="17.25" x14ac:dyDescent="0.3">
      <c r="B151" s="190" t="s">
        <v>130</v>
      </c>
      <c r="C151" s="190"/>
      <c r="D151" s="108"/>
      <c r="E151" s="108"/>
      <c r="F151" s="108"/>
      <c r="G151" s="108"/>
      <c r="H151" s="191" t="s">
        <v>131</v>
      </c>
      <c r="I151" s="191"/>
      <c r="J151" s="108"/>
      <c r="K151" s="108"/>
    </row>
    <row r="152" spans="2:12" ht="17.25" x14ac:dyDescent="0.3">
      <c r="B152" s="191" t="s">
        <v>132</v>
      </c>
      <c r="C152" s="191"/>
      <c r="D152" s="108"/>
      <c r="E152" s="108"/>
      <c r="F152" s="108"/>
      <c r="G152" s="108"/>
      <c r="H152" s="108"/>
      <c r="I152" s="108"/>
      <c r="J152" s="108"/>
      <c r="K152" s="108"/>
    </row>
    <row r="153" spans="2:12" ht="17.25" x14ac:dyDescent="0.3">
      <c r="B153" s="191" t="s">
        <v>133</v>
      </c>
      <c r="C153" s="191"/>
      <c r="D153" s="108"/>
      <c r="E153" s="196"/>
      <c r="F153" s="196"/>
      <c r="G153" s="196"/>
      <c r="H153" s="196"/>
      <c r="I153" s="108"/>
      <c r="J153" s="108"/>
      <c r="K153" s="108"/>
    </row>
    <row r="154" spans="2:12" ht="17.25" x14ac:dyDescent="0.3">
      <c r="B154" s="108"/>
      <c r="C154" s="108"/>
      <c r="D154" s="197"/>
      <c r="E154" s="197"/>
      <c r="F154" s="197"/>
      <c r="G154" s="192"/>
      <c r="H154" s="192"/>
      <c r="I154" s="108"/>
      <c r="J154" s="108"/>
      <c r="K154" s="108"/>
    </row>
    <row r="155" spans="2:12" ht="17.25" x14ac:dyDescent="0.3">
      <c r="B155" s="108"/>
      <c r="C155" s="108"/>
      <c r="D155" s="193"/>
      <c r="E155" s="193"/>
      <c r="F155" s="193"/>
      <c r="G155" s="192"/>
      <c r="H155" s="192"/>
      <c r="I155" s="108"/>
      <c r="J155" s="108"/>
      <c r="K155" s="108"/>
    </row>
    <row r="156" spans="2:12" ht="17.25" x14ac:dyDescent="0.3">
      <c r="B156" s="108"/>
      <c r="C156" s="197"/>
      <c r="D156" s="193"/>
      <c r="E156" s="193"/>
      <c r="F156" s="193"/>
      <c r="G156" s="192"/>
      <c r="H156" s="192"/>
      <c r="I156" s="108"/>
      <c r="J156" s="108"/>
      <c r="K156" s="108"/>
    </row>
    <row r="157" spans="2:12" ht="17.25" x14ac:dyDescent="0.3">
      <c r="B157" s="108"/>
      <c r="C157" s="193"/>
      <c r="J157" s="108"/>
      <c r="K157" s="108"/>
    </row>
    <row r="158" spans="2:12" ht="17.25" x14ac:dyDescent="0.3">
      <c r="B158" s="108"/>
      <c r="C158" s="193"/>
    </row>
    <row r="159" spans="2:12" ht="17.25" x14ac:dyDescent="0.3">
      <c r="B159" s="108"/>
    </row>
  </sheetData>
  <sheetProtection selectLockedCells="1" selectUnlockedCells="1"/>
  <mergeCells count="153">
    <mergeCell ref="B152:C152"/>
    <mergeCell ref="B153:C153"/>
    <mergeCell ref="D144:G144"/>
    <mergeCell ref="D145:G145"/>
    <mergeCell ref="D146:G146"/>
    <mergeCell ref="H149:I149"/>
    <mergeCell ref="H150:I150"/>
    <mergeCell ref="B151:C151"/>
    <mergeCell ref="H151:I151"/>
    <mergeCell ref="B132:K132"/>
    <mergeCell ref="H133:K133"/>
    <mergeCell ref="H134:K134"/>
    <mergeCell ref="H135:K135"/>
    <mergeCell ref="D136:J136"/>
    <mergeCell ref="D143:G143"/>
    <mergeCell ref="C125:K125"/>
    <mergeCell ref="C126:K126"/>
    <mergeCell ref="C127:K127"/>
    <mergeCell ref="B128:K128"/>
    <mergeCell ref="B129:K129"/>
    <mergeCell ref="B130:K130"/>
    <mergeCell ref="B119:K119"/>
    <mergeCell ref="C120:K120"/>
    <mergeCell ref="C121:K121"/>
    <mergeCell ref="C122:K122"/>
    <mergeCell ref="C123:K123"/>
    <mergeCell ref="C124:K124"/>
    <mergeCell ref="B113:K113"/>
    <mergeCell ref="D114:E114"/>
    <mergeCell ref="F114:G114"/>
    <mergeCell ref="H114:I114"/>
    <mergeCell ref="J114:K114"/>
    <mergeCell ref="B118:K118"/>
    <mergeCell ref="B110:K110"/>
    <mergeCell ref="B111:C111"/>
    <mergeCell ref="D111:F111"/>
    <mergeCell ref="G111:I111"/>
    <mergeCell ref="J111:K111"/>
    <mergeCell ref="B112:C112"/>
    <mergeCell ref="D112:F112"/>
    <mergeCell ref="G112:I112"/>
    <mergeCell ref="J112:K112"/>
    <mergeCell ref="B104:K104"/>
    <mergeCell ref="C105:K105"/>
    <mergeCell ref="C106:K106"/>
    <mergeCell ref="C107:K107"/>
    <mergeCell ref="C108:K108"/>
    <mergeCell ref="B109:K109"/>
    <mergeCell ref="C98:K98"/>
    <mergeCell ref="C99:K99"/>
    <mergeCell ref="B100:K100"/>
    <mergeCell ref="D101:K101"/>
    <mergeCell ref="D102:K102"/>
    <mergeCell ref="D103:K103"/>
    <mergeCell ref="B92:K92"/>
    <mergeCell ref="B93:K93"/>
    <mergeCell ref="B94:K94"/>
    <mergeCell ref="C95:K95"/>
    <mergeCell ref="C96:K96"/>
    <mergeCell ref="C97:K97"/>
    <mergeCell ref="C88:K88"/>
    <mergeCell ref="C89:D89"/>
    <mergeCell ref="E89:I89"/>
    <mergeCell ref="C90:D90"/>
    <mergeCell ref="E90:I90"/>
    <mergeCell ref="B91:K91"/>
    <mergeCell ref="C82:D82"/>
    <mergeCell ref="H82:K82"/>
    <mergeCell ref="C83:D83"/>
    <mergeCell ref="H83:K83"/>
    <mergeCell ref="C84:D84"/>
    <mergeCell ref="E84:K84"/>
    <mergeCell ref="C75:K75"/>
    <mergeCell ref="B76:K76"/>
    <mergeCell ref="B77:K77"/>
    <mergeCell ref="B78:K78"/>
    <mergeCell ref="B80:K80"/>
    <mergeCell ref="H81:K81"/>
    <mergeCell ref="C69:K69"/>
    <mergeCell ref="C70:K70"/>
    <mergeCell ref="C71:K71"/>
    <mergeCell ref="C72:K72"/>
    <mergeCell ref="C73:K73"/>
    <mergeCell ref="C74:K74"/>
    <mergeCell ref="C63:K63"/>
    <mergeCell ref="C64:K64"/>
    <mergeCell ref="C65:K65"/>
    <mergeCell ref="C66:K66"/>
    <mergeCell ref="C67:K67"/>
    <mergeCell ref="C68:K68"/>
    <mergeCell ref="C57:K57"/>
    <mergeCell ref="C58:K58"/>
    <mergeCell ref="C59:K59"/>
    <mergeCell ref="C60:K60"/>
    <mergeCell ref="C61:K61"/>
    <mergeCell ref="C62:K62"/>
    <mergeCell ref="C51:K51"/>
    <mergeCell ref="C52:K52"/>
    <mergeCell ref="C53:K53"/>
    <mergeCell ref="C54:K54"/>
    <mergeCell ref="C55:K55"/>
    <mergeCell ref="C56:K56"/>
    <mergeCell ref="C45:K45"/>
    <mergeCell ref="C46:K46"/>
    <mergeCell ref="C47:K47"/>
    <mergeCell ref="C48:K48"/>
    <mergeCell ref="C49:K49"/>
    <mergeCell ref="C50:K50"/>
    <mergeCell ref="B39:K39"/>
    <mergeCell ref="C40:K40"/>
    <mergeCell ref="C41:K41"/>
    <mergeCell ref="C42:K42"/>
    <mergeCell ref="C43:K43"/>
    <mergeCell ref="C44:K44"/>
    <mergeCell ref="B26:K26"/>
    <mergeCell ref="D27:E27"/>
    <mergeCell ref="F27:G27"/>
    <mergeCell ref="H27:I27"/>
    <mergeCell ref="J27:K27"/>
    <mergeCell ref="B38:K38"/>
    <mergeCell ref="B23:K23"/>
    <mergeCell ref="B24:C24"/>
    <mergeCell ref="D24:F24"/>
    <mergeCell ref="G24:I24"/>
    <mergeCell ref="J24:K24"/>
    <mergeCell ref="B25:C25"/>
    <mergeCell ref="D25:F25"/>
    <mergeCell ref="G25:I25"/>
    <mergeCell ref="J25:K25"/>
    <mergeCell ref="B17:K17"/>
    <mergeCell ref="C18:K18"/>
    <mergeCell ref="C19:K19"/>
    <mergeCell ref="C20:K20"/>
    <mergeCell ref="C21:K21"/>
    <mergeCell ref="B22:K22"/>
    <mergeCell ref="C11:K11"/>
    <mergeCell ref="C12:K12"/>
    <mergeCell ref="B13:K13"/>
    <mergeCell ref="D14:K14"/>
    <mergeCell ref="D15:K15"/>
    <mergeCell ref="D16:K16"/>
    <mergeCell ref="B5:K5"/>
    <mergeCell ref="B6:K6"/>
    <mergeCell ref="B7:K7"/>
    <mergeCell ref="C8:K8"/>
    <mergeCell ref="C9:K9"/>
    <mergeCell ref="C10:K10"/>
    <mergeCell ref="C1:K1"/>
    <mergeCell ref="C2:D2"/>
    <mergeCell ref="E2:I2"/>
    <mergeCell ref="C3:D3"/>
    <mergeCell ref="E3:I3"/>
    <mergeCell ref="B4:K4"/>
  </mergeCells>
  <dataValidations count="16">
    <dataValidation allowBlank="1" showInputMessage="1" showErrorMessage="1" prompt="Monto ejecutado en el trimestre" sqref="I28:I37 I115:I117"/>
    <dataValidation allowBlank="1" showInputMessage="1" showErrorMessage="1" prompt="Meta alcanzada en el trimestre" sqref="H28:H37 H115:H117"/>
    <dataValidation allowBlank="1" showInputMessage="1" showErrorMessage="1" prompt="Monto presupuestado para el producto" sqref="E28:E37 C82:C83 C134:C135 G28:G37 G115:G117 E115:E117"/>
    <dataValidation allowBlank="1" showInputMessage="1" showErrorMessage="1" prompt="Meta anual del indicador" sqref="D28:D37 F28:F37 F115:F117 D115:D117"/>
    <dataValidation allowBlank="1" showInputMessage="1" showErrorMessage="1" prompt="Nombre del indicador" sqref="C28:C37 C115:C117"/>
    <dataValidation allowBlank="1" showInputMessage="1" showErrorMessage="1" prompt="Nombre de cada producto" sqref="B28:B37 B115:B117"/>
    <dataValidation allowBlank="1" showInputMessage="1" showErrorMessage="1" prompt="¿En qué consiste el programa?" sqref="C19:K19 C106:K106"/>
    <dataValidation allowBlank="1" showInputMessage="1" showErrorMessage="1" prompt="Presupuesto del programa" sqref="B25:D25 G25 B112:D112 G112"/>
    <dataValidation allowBlank="1" showInputMessage="1" showErrorMessage="1" prompt="Oportunidades de mejora identificadas" sqref="B130:K131 B78:K79"/>
    <dataValidation allowBlank="1" showInputMessage="1" showErrorMessage="1" prompt="De existir desvío, explicar razones." sqref="C43:K43 C51:K51 C55:K55 C59:K59 C75:K75 C71:K71 C67:K67 C63:K63 C47:K47 C123:K123 C127:K127"/>
    <dataValidation allowBlank="1" showInputMessage="1" showErrorMessage="1" prompt="1. Describir lo plasmado en el presupuesto_x000a_2. Describir lo alcanzado en términos financieros y de producción " sqref="C66:K66 C54:K54 C58:K58 C62:K62 C74:K74 C50:K50 C70:K70 C42:K42 C46:K46 C122:K122 C126:K126"/>
    <dataValidation allowBlank="1" showInputMessage="1" showErrorMessage="1" prompt="¿En qué consiste el producto? su objetivo" sqref="C57:K57 C61:K61 C65:K65 C73:K73 C69:K69 C41:K41 C45:K45 C49:K49 C53:K53 C121:K121 C125:K125"/>
    <dataValidation allowBlank="1" showInputMessage="1" showErrorMessage="1" prompt="Nombre del producto" sqref="C60:K60 C64:K64 C68:K68 C72:K72 C44:K44 C40:K40 C48:K48 C52:K52 C56:K56 C120:K120 C124:K124"/>
    <dataValidation allowBlank="1" showInputMessage="1" showErrorMessage="1" prompt="¿A quién va dirigido el programa?, ¿qué característica tiene esta población que requiere ser beneficiada?" sqref="C20:K20 C107:K107"/>
    <dataValidation allowBlank="1" showInputMessage="1" prompt="Nombre del capítulo" sqref="C8:K10 C95:K97"/>
    <dataValidation allowBlank="1" sqref="B8 B95"/>
  </dataValidations>
  <pageMargins left="0.52" right="0.22" top="0.49" bottom="0.74" header="0.3" footer="0.77"/>
  <pageSetup paperSize="122" scale="50" fitToHeight="0" orientation="portrait" r:id="rId1"/>
  <headerFooter>
    <oddFooter>Página &amp;P</oddFooter>
  </headerFooter>
  <rowBreaks count="4" manualBreakCount="4">
    <brk id="37" min="1" max="10" man="1"/>
    <brk id="59" min="1" max="10" man="1"/>
    <brk id="85" min="1" max="10" man="1"/>
    <brk id="123" min="1" max="10" man="1"/>
  </row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Segundo Semestre 2024</vt:lpstr>
      <vt:lpstr>'Segundo Semestre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MARIA RODRIGUEZ LA H</dc:creator>
  <cp:lastModifiedBy>JOANNA MARIA RODRIGUEZ LA H</cp:lastModifiedBy>
  <dcterms:created xsi:type="dcterms:W3CDTF">2025-01-27T16:16:52Z</dcterms:created>
  <dcterms:modified xsi:type="dcterms:W3CDTF">2025-01-27T16:18:18Z</dcterms:modified>
</cp:coreProperties>
</file>