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ASDFS01\CARPETAS-UASD$\E99CN62\Downloads\"/>
    </mc:Choice>
  </mc:AlternateContent>
  <bookViews>
    <workbookView xWindow="0" yWindow="0" windowWidth="20490" windowHeight="7305"/>
  </bookViews>
  <sheets>
    <sheet name="Hoja1" sheetId="1" r:id="rId1"/>
  </sheets>
  <externalReferences>
    <externalReference r:id="rId2"/>
  </externalReferences>
  <definedNames>
    <definedName name="_xlnm.Print_Area" localSheetId="0">Hoja1!$B$1:$K$155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1" l="1"/>
  <c r="K29" i="1" l="1"/>
  <c r="J29" i="1"/>
  <c r="G25" i="1" l="1"/>
  <c r="G112" i="1"/>
  <c r="J25" i="1" l="1"/>
  <c r="D25" i="1"/>
  <c r="B25" i="1"/>
  <c r="C82" i="1" l="1"/>
  <c r="C84" i="1" l="1"/>
  <c r="C83" i="1"/>
  <c r="C136" i="1" l="1"/>
  <c r="D112" i="1"/>
  <c r="C135" i="1" s="1"/>
  <c r="B112" i="1"/>
  <c r="C134" i="1" s="1"/>
  <c r="K117" i="1" l="1"/>
  <c r="J117" i="1"/>
  <c r="J116" i="1"/>
  <c r="K30" i="1" l="1"/>
  <c r="K31" i="1"/>
  <c r="K32" i="1"/>
  <c r="K33" i="1"/>
  <c r="K34" i="1"/>
  <c r="K35" i="1"/>
  <c r="K36" i="1"/>
  <c r="K37" i="1"/>
  <c r="J30" i="1"/>
  <c r="J31" i="1"/>
  <c r="J32" i="1"/>
  <c r="J33" i="1"/>
  <c r="J34" i="1"/>
  <c r="J35" i="1"/>
  <c r="J36" i="1"/>
  <c r="J37" i="1"/>
  <c r="J112" i="1" l="1"/>
  <c r="D16" i="1" l="1"/>
  <c r="D15" i="1"/>
  <c r="D14" i="1"/>
</calcChain>
</file>

<file path=xl/sharedStrings.xml><?xml version="1.0" encoding="utf-8"?>
<sst xmlns="http://schemas.openxmlformats.org/spreadsheetml/2006/main" count="254" uniqueCount="137">
  <si>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</si>
  <si>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</si>
  <si>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</si>
  <si>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</si>
  <si>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</si>
  <si>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</si>
  <si>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</si>
  <si>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</si>
  <si>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</si>
  <si>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</si>
  <si>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</si>
  <si>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</si>
  <si>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</si>
  <si>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</si>
  <si>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</si>
  <si>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</si>
  <si>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</si>
  <si>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</si>
  <si>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</si>
  <si>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</si>
  <si>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</si>
  <si>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</si>
  <si>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</si>
  <si>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</si>
  <si>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</si>
  <si>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</si>
  <si>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</si>
  <si>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</si>
  <si>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</si>
  <si>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</si>
  <si>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</si>
  <si>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</si>
  <si>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</si>
  <si>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</si>
  <si>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</si>
  <si>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</si>
  <si>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</si>
  <si>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</si>
  <si>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</si>
  <si>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</si>
  <si>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</si>
  <si>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</si>
  <si>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</si>
  <si>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</si>
  <si>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Ejecución Trimestral</t>
  </si>
  <si>
    <t>Informe de Evaluación Trimestral de las Metas Físicas-Financieras</t>
  </si>
  <si>
    <t>3.3.3</t>
  </si>
  <si>
    <t>5128-UNIVERSIDAD AUTONOMA DE SANTO DOMINGO</t>
  </si>
  <si>
    <t>01-UNIVERSIDAD AUTONOMA DE SANTO DOMINGO</t>
  </si>
  <si>
    <t>0001-UNIVERSIDAD AUTONOMA DE SANTO DOMINGO</t>
  </si>
  <si>
    <t>Formar críticamente profesionales, investigadores y técnicos en las ciencias, las humanidades y las artes necesarias y eficientes para coadyuvar a las transformaciones que demanda el desarrollo nacional sostenible, así como difundir los ideales de la cultura de paz, progreso, justicia social, equidad de género y respeto a los derechos humanos, a fin de contribuir a la formación de una conciencia colectiva basada en valores.</t>
  </si>
  <si>
    <t>Ser una institución de excelencia y liderazgo académico, gestionada con eficiencia y acreditada nacional e internacionalmente; con un personal docente, investigador, extensionistas y egresados de alta calificación; creadora de conocimientos científicos y nuevas tecnologías, y reconocida por su contribución al desarrollo humano con equidad y hacia una sociedad democrática y solidaria.</t>
  </si>
  <si>
    <t>11-Docencia</t>
  </si>
  <si>
    <t xml:space="preserve">Define la labor fundamental de la academia, que es la relación profesor-alumno en el proceso de enseñanza-aprendizaje y tiene como objetivo elevar la calidad de la docencia, la articulación de ésta con la investigación y la extensión. </t>
  </si>
  <si>
    <t>Estudiantes matriculados</t>
  </si>
  <si>
    <t xml:space="preserve"> Presupuesto Anual </t>
  </si>
  <si>
    <t>5951 - Estudiantes de grado reciben formación en ciencias económicas y sociales</t>
  </si>
  <si>
    <t>Número de estudiantes matriculados</t>
  </si>
  <si>
    <t>5953 - Estudiantes de grado reciben formación en ciencias</t>
  </si>
  <si>
    <t>5957 - Estudiantes de grado reciben formación en ciencias jurídicas y políticas</t>
  </si>
  <si>
    <t>5969 - Estudiantes de grado reciben formación en ciencias agronómicas y veterinarias</t>
  </si>
  <si>
    <t>5972 - Estudiantes de grado reciben formación en ciencias de la educación</t>
  </si>
  <si>
    <t>5974 - Estudiantes de grado reciben formación en artes</t>
  </si>
  <si>
    <t>6040 - Estudiantes de grado reciben formación en ciencias de la salud</t>
  </si>
  <si>
    <t>6041 - Estudiantes de grado reciben formación en ingeniería y arquitectura</t>
  </si>
  <si>
    <t>6050 - Estudiantes de grado reciben formación en humanidades</t>
  </si>
  <si>
    <t>Consiste en formar recursos humanos en las áreas de las ciencias económicas y sociales conforme a las necesidades que requiere el desarrollo del país como son: Licenciatura en Economía, Licenciatura en Administración de Empresas, Licenciatura en Administración de Empresas Turísticas y Hoteleras, Licenciatura en Administración Pública, Lic. en Contabilidad, Lic. en Estadísticas, mención Informática, Lic. en Estadísticas, Mención Socioeconómica, Lic. en Mercadotecnia, Lic. en Sociología y Lic. en Trabajo Social.</t>
  </si>
  <si>
    <t>Consiste en formar los recursos humanos en las áreas de la ciencias conforme a las necesidades que requiere el desarrollo del país, que son: Licenciatura en Biología, Licenciatura en Geografía mención Recursos Naturales y Ecoturismo, Licenciatura en Geografía Mención Representación Espacial, Licenciatura en Física, Licenciatura en Matemáticas, Licenciatura en Microbiología, Licenciatura en Química, Tecnólogo Superior en Alimentos, Licenciatura en Informática, Técnico Superior Reparación y Ensamblaje de Computadoras.</t>
  </si>
  <si>
    <t>Consiste en formar los recursos humanos en las áreas de ciencias jurídicas y políticas conforme a las necesidades que requiere el desarrollo del país que son: Licenciatura en Derecho, Licenciatura en Ciencias Políticas y Lic. en Criminología.</t>
  </si>
  <si>
    <t>Consiste en formar recursos humanos en las áreas de ciencias agronómicas y veterinarias conforme a las necesidades que requiere el desarrollo del país, que son: Ingeniería en Desarrollo Agrícola Rural, Ingeniería Agronómica mención Suelos y Riego, Ingeniería en Zootecnia, Ingeniería Lácteo-Alimentaria, Tecnología en Procesos Lácteos Alimentarios y Licenciatura en Medicina Veterinaria.</t>
  </si>
  <si>
    <t xml:space="preserve">Consiste en formar recursos humanos en las áreas en ciencias de la educación conforme a las necesidades que requiere el desarrollo del país, que son: Licenciatura en Educación Básica, Licenciatura en Educación Inicial, Licenciatura en Educación mención Biología y Química, Licenciatura en Educación mención Ciencias Sociales, Licenciatura en Educación mención Filosofía y Letras, Licenciatura en Educación mención Matemáticas, Licenciatura en Educación mención Orientación Académica, Licenciatura en Educación Mención Orientación Socio-Comunitaria, Licenciatura en Educación mención Orientación para el desarrollo de Recursos Humanos, Licenciatura en Educación Física, Licenciatura en Bibliotecología. </t>
  </si>
  <si>
    <t>Consiste en formar recursos humanos en las áreas de las ciencias de la salud conforme a las necesidades que requiere el desarrollo del país, como son: Licenciatura en Farmacia, Licenciatura en Enfermería, Técnico Profesional en Enfermería, Doctor en Odontología, Licenciatura en Bioanálisis, Licenciatura en Imagenología, Técnico Radiológico y Doctor en Medicina.</t>
  </si>
  <si>
    <t>Consiste en formar recursos humanos en las áreas de la ingeniería y arquitectura conforme a las necesidades que requiere el desarrollo del país, que son: Licenciatura en Arquitectura, Ingeniería Electromecánica mención Eléctrica, Ingeniería Electromecánica mención Electrónica, Ingeniería Electromecánica mención Mecánica, Ingeniería Civil, Ingeniería Química, Licenciatura en Agrimensura e Ingeniería Industrial.</t>
  </si>
  <si>
    <t xml:space="preserve">Consiste en formar recursos humanos en las áreas humanísticas conforme a las necesidades que requiere el desarrollo del país como son: Licenciatura en Ciencias de la Comunicación Social, Licenciatura en Comunicación Social mención Comunicación, Licenciatura en Comunicación Social mención Periodismo, Licenciatura en Comunicación Social mención Relaciones Públicas. </t>
  </si>
  <si>
    <t xml:space="preserve">Presupuesto aprobado:  </t>
  </si>
  <si>
    <t xml:space="preserve">Presupuesto modificado: </t>
  </si>
  <si>
    <t>Total devengado:</t>
  </si>
  <si>
    <t>14-Bienestar Estudiantil</t>
  </si>
  <si>
    <t>Consiste en los gastos por concepto de la administración de las becas de estudios-trabajos, préstamos, servicios de comedor, albergues, aportes al economato, servicios de salud, actividades recreativas y deportivas de los estudiantes, transporte estudiantil y cualquier otro gasto que incida en el bienestar físico y psíquico de los alumnos de la UASD.(Art. 10. Res. 76-274 del H.C.U)</t>
  </si>
  <si>
    <t xml:space="preserve"> Todos los estudiantes  de la UASD que reúnan los requisitos establecidos en los reglamentos, de los recursos socio-económicos limitadas, que cumplen con un rendimiento académico.</t>
  </si>
  <si>
    <t>5940-Estudiantes acceden al servicio de bienestar estudiantil</t>
  </si>
  <si>
    <t>Número de estudiantes beneficiados por los servicios de bienestar estudiantil</t>
  </si>
  <si>
    <t>6047-Otorgamiento de créditos, becas y exoneraciones</t>
  </si>
  <si>
    <t>Número de estudiantes de grado que reciben créditos, becas y exoneraciones</t>
  </si>
  <si>
    <t xml:space="preserve">• Apertura de nuevos programas formativos en áreas o disciplinas demandadas por la sociedad y el mercado laboral e insertar el uso de las tecnologías en todos los programas.     • Implementar un proceso de rediseño curricular integral que permita actualizar todos los planes y programas de estudios por carrera y asignatura  acorde con las demandas de los sectores productivos y los requerimientos de desarrollo del país.  • Reorientar el perfil del egresado de algunos programas formativos en correspondencia con el desarrollo científico del país. • Establecer mecanismos  para que se actualicen  de manera periódica los contenidos de asignaturas.  • Planificar y desarrollar acciones tendentes a vincular la investigación con la docencia de grado y de postgrado.  • Definir un nuevo Reglamento de Rendimiento Académico Estudiantil, para unificar todos los criterios y concretar la política de evaluación de aprendizajes definida. • Crear mecanismos para elevar el porcentaje de egresados, mediante  programación de asignaturas en línea. • Fortalecer en la práctica la articulación entre la función de extensión y de docencia.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</si>
  <si>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Programación Trimestral</t>
  </si>
  <si>
    <t>• Diseñar e implementar campaña de información y publicidad sobre los servicios que ofrece la UASD a estudiantes.
• Institucionalizar la evaluación anual de los servicios estudiantiles que ofrece la UASD, con participación directa de los beneficiarios y colocando buzones de sugerencias en las oficinas que  brindan dichos servicios.</t>
  </si>
  <si>
    <t xml:space="preserve">Consiste en formar recursos humanos en las áreas artísticas conforme a las necesidades que requiere el desarrollo del país como son: Historia y Crítica del Arte, Licenciatura en Publicidad mención Ilustración, Licenciatura en Publicidad mención Creatividad y Gerencia, Licenciatura en Publicidad mención Diseño Gráfico Publicitario, Técnico en Diseño, Gráfico Publicitario, Licenciatura en Teatro, Licenciatura en Teatro mención Actuación, Licenciatura en Teatro mención Dirección y Dramaturgia, Técnico Superior en Actuación, Licenciatura en Música mención Teoría y Educación Musical, Licenciatura en Cine y Medios Audiovisuales, Licenciatura en Producción de Televisión y Audiovisuales, Técnico en Fotografía, Licenciatura en Artes Plásticas mención Escultura, Artes Plásticas mención Pintura, Técnico en Ilustración, Licenciatura Diseño Artesanal y Decoración de Ambiente, Licenciatura en Diseño de Modas, Técnico en Diseño Artesanal, Técnico en Diseño de Muebles, Técnico en Patrón y Confección de Moda. </t>
  </si>
  <si>
    <t>DESARROLLO PRODUCTIVO</t>
  </si>
  <si>
    <t>Consolidar un sistema de educación superior de calidad, que responda a las necesidades del desarrollo de la Nación</t>
  </si>
  <si>
    <t>Aumentar la cantidad de estudiantes formados en las áreas Artísticas, Humanísticas, de las Ciencias e Ingeniería y Arquitectura, a través de la matriculación y reinscripción de 317,735.00 en el año 2021 a 386,002.00 en el año 2023.</t>
  </si>
  <si>
    <t>Reanudar los servicios que habilitan a los estudiantes para recibir y asimilar los procesos formativos de nivel superior y carreras específicas, de 1,548,390.00 servicios que se habían paralizado por la pandemia COVID-19, en el año 2021 a 1,616,036.00 para el año 2023.</t>
  </si>
  <si>
    <t>LIC. SAMARY MARTINEZ</t>
  </si>
  <si>
    <t xml:space="preserve">Encargada División de Formulación </t>
  </si>
  <si>
    <t>Y Evaluación de Presupuesto</t>
  </si>
  <si>
    <t>Planificación Económica</t>
  </si>
  <si>
    <t>NOEL DE LA ROSA, M.A.</t>
  </si>
  <si>
    <t xml:space="preserve">Director General de Planificación </t>
  </si>
  <si>
    <t>Y Desarrollo Institucional</t>
  </si>
  <si>
    <t>(DIGEPLANDI)</t>
  </si>
  <si>
    <t>I -Información Institucional</t>
  </si>
  <si>
    <t>Competitividad e innovación en un ambiente favorable a la cooperación y la responsabilidad social</t>
  </si>
  <si>
    <t>Presupuesto Ejecutado*</t>
  </si>
  <si>
    <t>Columna1</t>
  </si>
  <si>
    <t>Columna2</t>
  </si>
  <si>
    <t>Columna3</t>
  </si>
  <si>
    <r>
      <t xml:space="preserve">VI. </t>
    </r>
    <r>
      <rPr>
        <b/>
        <sz val="13"/>
        <color theme="0"/>
        <rFont val="Century Gothic"/>
        <family val="2"/>
      </rPr>
      <t>Oportunidades de Mejora</t>
    </r>
  </si>
  <si>
    <r>
      <rPr>
        <b/>
        <sz val="13"/>
        <rFont val="Calibri"/>
        <family val="2"/>
      </rPr>
      <t>Nota:</t>
    </r>
    <r>
      <rPr>
        <sz val="13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</si>
  <si>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r>
      <t>Beneficiarios:</t>
    </r>
    <r>
      <rPr>
        <sz val="13"/>
        <color rgb="FF000000"/>
        <rFont val="Century Gothic"/>
        <family val="2"/>
      </rPr>
      <t xml:space="preserve"> </t>
    </r>
  </si>
  <si>
    <r>
      <rPr>
        <b/>
        <i/>
        <sz val="13"/>
        <color theme="1"/>
        <rFont val="Calibri"/>
        <family val="2"/>
        <scheme val="minor"/>
      </rPr>
      <t>Becas al Comedor:</t>
    </r>
    <r>
      <rPr>
        <i/>
        <sz val="13"/>
        <color theme="1"/>
        <rFont val="Calibri"/>
        <family val="2"/>
        <scheme val="minor"/>
      </rPr>
      <t xml:space="preserve"> Es el servicio gratuito de alimentación que la UASD ofrece a los estudiantes por sus servicios en una de las siguientes categorías: Becas de Estudio y Trabajo (BET), grupos culturales, deportistas, cuerpo del orden del comedor y por razones socio-económicas. 
</t>
    </r>
    <r>
      <rPr>
        <b/>
        <i/>
        <sz val="13"/>
        <color theme="1"/>
        <rFont val="Calibri"/>
        <family val="2"/>
        <scheme val="minor"/>
      </rPr>
      <t>Dispensario Médico:</t>
    </r>
    <r>
      <rPr>
        <i/>
        <sz val="13"/>
        <color theme="1"/>
        <rFont val="Calibri"/>
        <family val="2"/>
        <scheme val="minor"/>
      </rPr>
      <t xml:space="preserve"> Ofrece servicios de salud totalmente gratuito a la comunidad de la UASD. 
</t>
    </r>
    <r>
      <rPr>
        <b/>
        <i/>
        <sz val="13"/>
        <color theme="1"/>
        <rFont val="Calibri"/>
        <family val="2"/>
        <scheme val="minor"/>
      </rPr>
      <t>Estancia Infantil:</t>
    </r>
    <r>
      <rPr>
        <i/>
        <sz val="13"/>
        <color theme="1"/>
        <rFont val="Calibri"/>
        <family val="2"/>
        <scheme val="minor"/>
      </rPr>
      <t xml:space="preserve"> Ofrece supervisión, cuidado y estimulación de las áreas del desarrollo psicológico a los niños y niñas desde tres meses hasta seis años de edad, hijos (as) de las madres estudiantes y empleadas de escasos recursos de la universidad, como servicio emergente mientras ellas estudian en la universidad, colaborando eficazmente con la prevención del abuso infantil y sus implicaciones, frente a la vulnerabilidad de los infantes que son dejados por sus madres en situaciones no adecuadas. 
</t>
    </r>
    <r>
      <rPr>
        <b/>
        <i/>
        <sz val="13"/>
        <color theme="1"/>
        <rFont val="Calibri"/>
        <family val="2"/>
        <scheme val="minor"/>
      </rPr>
      <t xml:space="preserve">Residencia Estudiantil: </t>
    </r>
    <r>
      <rPr>
        <i/>
        <sz val="13"/>
        <color theme="1"/>
        <rFont val="Calibri"/>
        <family val="2"/>
        <scheme val="minor"/>
      </rPr>
      <t>Es un programa que está orientado a garantizar el apoyo a los estudiantes que ingresan a la UASD con talentos y grandes deseos de superación y que sus condiciones socio-económicas son limitadas.</t>
    </r>
  </si>
  <si>
    <r>
      <rPr>
        <b/>
        <i/>
        <sz val="13"/>
        <color theme="1"/>
        <rFont val="Calibri"/>
        <family val="2"/>
        <scheme val="minor"/>
      </rPr>
      <t>Otorgamientos de Beca Estudio Trabajo:</t>
    </r>
    <r>
      <rPr>
        <i/>
        <sz val="13"/>
        <color theme="1"/>
        <rFont val="Calibri"/>
        <family val="2"/>
        <scheme val="minor"/>
      </rPr>
      <t xml:space="preserve"> Concede a los estudiantes por sus aptitudes para realizar labores auxiliares y administrativas la oportunidad de insertarse al área laboral creando el hábito de responsabilidad y proporcionar un incentivo económico que le supla las necesidades para culminar su carrera. Así como otros servicios prestados, de conformidad con los procedimientos, deberes y derechos. 
</t>
    </r>
    <r>
      <rPr>
        <b/>
        <i/>
        <sz val="13"/>
        <color theme="1"/>
        <rFont val="Calibri"/>
        <family val="2"/>
        <scheme val="minor"/>
      </rPr>
      <t>Crédito Educativo:</t>
    </r>
    <r>
      <rPr>
        <i/>
        <sz val="13"/>
        <color theme="1"/>
        <rFont val="Calibri"/>
        <family val="2"/>
        <scheme val="minor"/>
      </rPr>
      <t xml:space="preserve"> Es el préstamo o crédito educativo mediante el cual la universidad contribuye a financiar la carrera de los bachilleres que reúnan las condiciones socio-económicas y académicas. </t>
    </r>
  </si>
  <si>
    <t>Ejecución Presupuestaria Tercer Trimestre 2023</t>
  </si>
  <si>
    <t>V-7</t>
  </si>
  <si>
    <t>JOSE ELIGIO PERALTA,M.A.</t>
  </si>
  <si>
    <t xml:space="preserve">Sub-Director Departamento de </t>
  </si>
  <si>
    <t>Con relación a la ejecución física en la formación de profesionales en Ciencias Económicas y Sociales, se logró formar el 94%  de la meta física programada para el trimestre Julio-Septiembre 2023, donde se esperaba atender 13,651 estudiantes con un monto presupuestado de  RD$120,036,319. Se logró atender a 12,850 en los siguientes ámbitos 10,539 en el grado, 2,104 de nuevo ingreso a facultad,  131 Titulados de grado y  76 Titulados de Postgrado;  con un monto de ejecución financiera de RD$221,656,839.</t>
  </si>
  <si>
    <t xml:space="preserve">La Desviación presentada de un 6% por debajo de lo programado en la ejecución física se debe a estudiantes que hacen cambio de carrera, otros que no concluyen el programa a tiempo para la graduación. En cuanto a la desviación presentada de un 185% por encima de lo programado en la ejecución financiera se debe al aumento salarial aplicado por el acuerdo en febrero 2021 con los gremios universitarios y aplicado en Febrero 2023. </t>
  </si>
  <si>
    <t>Con relación a la ejecución física en la formación de profesionales en Ciencias, se logró formar el 114%  de la meta física programada para el trimestre Julio-Septiembre 2023, donde se esperaba atender 3,893 estudiantes con un monto presupuestado de  RD$177,785,555. Se logró atender a 4,440 en los siguientes ámbitos 3,234 en el grado, 1,169 de nuevo ingreso a facultad,  13 Titulados de grado y  24 Titulados de Postgrado;  con un monto de ejecución financiera de RD$327,618,022.</t>
  </si>
  <si>
    <t xml:space="preserve">La Desviación presentada de un 114% por encima de lo programado en la ejecución física se debe al aumento de la cantidad de estudiantes de nuevo ingreso a la facultad. En cuanto a la desviación presentada de un 184% por encima de lo programado en la ejecución financiera se debe al aumento salarial aplicado por el acuerdo en febrero 2021 con los gremios universitarios y aplicado en Febrero 2023. </t>
  </si>
  <si>
    <t>Con relación a la ejecución física en la formación de profesionales en Ciencias Jurídicas y Políticas, se logró formar el 104%  de la meta física programada para el trimestre Julio-Septiembre 2023, donde se esperaba atender 4,955 estudiantes con un monto presupuestado de  RD$67,084,437. Se logró atender a 5,159 en los siguientes ámbitos 3,994 en el grado, 1,052 de nuevo ingreso a facultad,  37 Titulados de grado y  76 Titulados de Postgrado;  con un monto de ejecución financiera de RD$122,167,588.</t>
  </si>
  <si>
    <t xml:space="preserve">La Desviación presentada de un 4% por encima de lo programado en la ejecución física a se debe al aumento de la cantidad de estudiantes de nuevo ingreso a la facultad. En cuanto a la desviación presentada de un 182% por encima de lo programado en la ejecución financiera se debe al aumento salarial aplicado por el acuerdo en febrero 2021 con los gremios universitarios y aplicado en Febrero 2023. </t>
  </si>
  <si>
    <t>Con relación a la ejecución física en la formación de profesionales en Ciencias Agronómicas y Veterinarias, se logró formar el 113%  de la meta física programada para el trimestre Julio-Septiembre 2023, donde se esperaba atender 1,272 estudiantes con un monto presupuestado de  RD$34,338,866 Se logró atender a 1,435 en los siguientes ámbitos 1,318 en el grado,  117 nuevo ingreso a la Facultad;  con una ejecución presupuestaria de RD$51,227,246 lo que representó un 149%  del financiero  programado.</t>
  </si>
  <si>
    <t xml:space="preserve">La Desviación presentada de un 13% por encima de lo programado en la ejecución física se debe al aumento de cantidad de estudiantes de nuevo ingreso a la facultad. Mientras que la desviación de un 149%  por encima de lo programado en la ejecución financiera se debe al aumento salarial aplicado por el acuerdo en febrero 2021 con los gremios universitarios y aplicado en Febrero 2023. </t>
  </si>
  <si>
    <t xml:space="preserve">Con relación a la ejecución física en la formación de profesionales en Ciencias de la Educación, se logró formar el 66%  de la meta física programada para el trimestre Julio-Septiembre 2023, donde se esperaba atender 29,390 estudiantes con un monto presupuestado de  RD$86,010,447. Se logró atender a 19,325 en los siguientes ámbitos 18,888 en el grado, 379 Titulados de grado y  58 Titulados de Postgrado;  con un monto de ejecución financiera de RD$207,625,554. </t>
  </si>
  <si>
    <t xml:space="preserve">La Desviación presentada de un 34% por debajo de lo programado en la ejecución física se debe a estudiantes que hacen cambio de carrera, otros  que no concluyeron el programa a tiempo para la graduación. En cuanto a la desviación presentada de un 241% por encima de lo programado en la ejecución financiera se debe al aumento salarial aplicado por el acuerdo en febrero 2021 con los gremios universitarios y aplicado en Febrero 2023. </t>
  </si>
  <si>
    <t>Con relación a la ejecución física en la formación de profesionales en Artes, se logró formar el 116%  de la meta física programada para el trimestre Julio-Septiembre 2023, donde se esperaba atender 2,952 estudiantes con un monto presupuestado de  RD$47,698,976. Se logró atender a 3,413 en los siguientes ámbitos 2,470 en el grado, 935 de nuevo ingreso a facultad y 8 Titulados de grado;  con un monto de ejecución financiera de RD$68,435,789.</t>
  </si>
  <si>
    <t xml:space="preserve">La Desviación presentada de un 16% por encima de lo programado en la ejecución física se debe al aumento de la cantidad de estudiantes de nuevo ingreso a la facultad. En cuanto a la desviación presentada de un143% por encima de lo programado en la ejecución financiera se debe al aumento salarial aplicado por el acuerdo en febrero 2021 con los gremios universitarios y aplicado en Febrero 2023. </t>
  </si>
  <si>
    <t>Con relación a la ejecución física en la formación de profesionales en Ciencias de la Salud, se logró formar el 95%  de la meta física programada para el trimestre Julio-Septiembre 2023, donde se esperaba atender 15,128 estudiantes con un monto presupuestado de  RD$195,218,848. Se logró atender a 14,418 en los siguientes ámbitos 13,7145 en el grado, 351, nuevo ingreso a la facultad,  141 Titulados de grado y 212 Titulados de Postgrado;  con un monto de ejecución financiera de RD$295,536,492.</t>
  </si>
  <si>
    <t xml:space="preserve">En cuanto a la ejecución fisica no hay desviación considerable y la desviación presentada de un 151% por encima de lo programado en la ejecución financiera se debe al aumento salarial aplicado por el acuerdo en febrero 2021 con los gremios universitarios  aplicado en Febrero 2023. </t>
  </si>
  <si>
    <t>Con relación a la ejecución física en la formación de profesionales en Ingeniería y Arquitectura, se logró formar el 91%  de la meta física programada para el trimestre Julio-Septiembre 2023, donde se esperaba atender 9,573 estudiantes con un monto presupuestado de RD$62,029,774. Se logró atender a 8,705 en los siguientes ámbitos 7,242 en el grado, 1,402 de nuevo ingreso a facultad,  54 Titulados de grado y 7 Titulados de Postgrado;  con un monto de ejecución financiera de RD$99,538,323.</t>
  </si>
  <si>
    <t xml:space="preserve">La Desviación presentada de un 9% por debajo de lo programado en la ejecución física se debe a estudiantes que hacen cambio de carrera, otros  que no concluyeron el programa a tiempo para la graduación. En cuanto a la desviación presentada de un 160% por encima de lo programado en la ejecución financiera se debe al aumento salarial aplicado por el acuerdo en febrero 2021 con los gremios universitarios y aplicado en Febrero 2023. </t>
  </si>
  <si>
    <t xml:space="preserve">Con relación a la ejecución física en la formación de profesionales en Humanidades, se logró formar el 101%  de la meta física programada para el trimestre Julio-Septiembre 2023, donde se esperaba atender 15,686 estudiantes con un monto presupuestado de  RD$146,605,520. Se logró atender a 15,914 en los siguientes ámbitos 14,019 en el grado, 1,753 nuevo ingreso a la facultad, 107 Titulados de grado y 35 Titulados de Postgrado;  con un monto de ejecución financiera de RD$275,019,128. </t>
  </si>
  <si>
    <t xml:space="preserve">En cuanto a la ejecución física no hay desbio  considerable. Mientras que la desviación de un 188% por encima de lo programado en la ejecución financiera se debe al aumento salarial aplicado en Febrero 2023 por el acuerdo en febrero 2021 con los gremios universitarios. </t>
  </si>
  <si>
    <t>Con relación a la ejecución física, en los servicios ofertados se logro atender el 147% de la meta física programada para el trimestre Julio-Septiembre 2023, donde se esperaba ofertar 403,795 servicios con un monto presupuestado de RD$107,373,140. se ofertaron 593,610 servicios con un monto de ejecución financiera de RD$108,979,454.</t>
  </si>
  <si>
    <t>La desviación presentada de un 47% por encima de lo programado se debe a que despues de la pandemia los servicios de salud aumentaron al igual que las raciones alimenticias por la apertura del Comedor Universitario debido a la presencialidad del semestre 2023-20 y se reanudaron los servicios Estancia Infantil y Residencia estudiantil.   En cuanto a la ejecución financiera no hay desbio considerable.</t>
  </si>
  <si>
    <t>Con relación a la ejecución de créditos, becas y exoneraciones otorgadas, se logró el 101% de la meta física programada para el trimestre Julio-Septiembre 2023. Se programó otorgar 214 ayudas económicas con una programación financiera de RD$8,602,243 y se otorgaron 216, con una ejecución financiera de RD$15,974,536.</t>
  </si>
  <si>
    <t xml:space="preserve">Encuanto a la ejecucion fisica programada no hay desviación considerable. Mientras que la desviación de un 186% por encima de lo programado en la ejecución financiera se debe al aumento salarial aplicado en Febrero 2023 por el acuerdo en febrero 2021 con los gremios universitarios.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</si>
</sst>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3"/>
      <name val="Calibri"/>
      <family val="2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0"/>
      <name val="Century Gothic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color rgb="FF000000"/>
      <name val="Calibri"/>
      <family val="2"/>
      <scheme val="minor"/>
    </font>
    <font>
      <sz val="13"/>
      <color rgb="FF000000"/>
      <name val="Century Gothic"/>
      <family val="2"/>
    </font>
    <font>
      <b/>
      <sz val="13"/>
      <color rgb="FF000000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Protection="1">
      <protection locked="0"/>
    </xf>
    <xf numFmtId="0" fontId="7" fillId="0" borderId="14" xfId="0" applyFont="1" applyBorder="1" applyAlignment="1">
      <alignment vertical="center"/>
    </xf>
    <xf numFmtId="0" fontId="8" fillId="0" borderId="0" xfId="0" applyFont="1" applyProtection="1"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166" fontId="10" fillId="0" borderId="0" xfId="0" applyNumberFormat="1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0" fontId="16" fillId="0" borderId="0" xfId="0" applyFont="1" applyProtection="1">
      <protection locked="0"/>
    </xf>
    <xf numFmtId="0" fontId="17" fillId="0" borderId="0" xfId="0" applyFont="1"/>
    <xf numFmtId="0" fontId="0" fillId="0" borderId="0" xfId="0" applyBorder="1"/>
    <xf numFmtId="0" fontId="17" fillId="0" borderId="0" xfId="0" applyFont="1" applyBorder="1"/>
    <xf numFmtId="0" fontId="3" fillId="9" borderId="9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14" xfId="0" applyFont="1" applyBorder="1"/>
    <xf numFmtId="0" fontId="4" fillId="0" borderId="1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19" fillId="0" borderId="0" xfId="0" applyFont="1" applyBorder="1"/>
    <xf numFmtId="0" fontId="19" fillId="0" borderId="0" xfId="0" applyFont="1"/>
    <xf numFmtId="0" fontId="20" fillId="0" borderId="23" xfId="0" applyFont="1" applyBorder="1" applyAlignment="1" applyProtection="1">
      <alignment vertical="center" wrapText="1"/>
      <protection locked="0"/>
    </xf>
    <xf numFmtId="0" fontId="21" fillId="0" borderId="26" xfId="0" applyFont="1" applyFill="1" applyBorder="1" applyAlignment="1">
      <alignment horizontal="left" vertical="center" wrapText="1" readingOrder="1"/>
    </xf>
    <xf numFmtId="3" fontId="21" fillId="0" borderId="26" xfId="1" applyNumberFormat="1" applyFont="1" applyFill="1" applyBorder="1" applyAlignment="1">
      <alignment horizontal="center" vertical="center" wrapText="1" readingOrder="1"/>
    </xf>
    <xf numFmtId="9" fontId="22" fillId="8" borderId="26" xfId="2" applyNumberFormat="1" applyFont="1" applyFill="1" applyBorder="1" applyAlignment="1">
      <alignment horizontal="center" vertical="center" wrapText="1" readingOrder="1"/>
    </xf>
    <xf numFmtId="9" fontId="22" fillId="8" borderId="27" xfId="2" applyNumberFormat="1" applyFont="1" applyFill="1" applyBorder="1" applyAlignment="1">
      <alignment horizontal="center" vertical="center" wrapText="1" readingOrder="1"/>
    </xf>
    <xf numFmtId="0" fontId="20" fillId="0" borderId="0" xfId="0" applyNumberFormat="1" applyFont="1" applyFill="1" applyAlignment="1" applyProtection="1">
      <alignment horizontal="center" vertical="center" wrapText="1" readingOrder="1"/>
      <protection locked="0"/>
    </xf>
    <xf numFmtId="1" fontId="20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Border="1"/>
    <xf numFmtId="0" fontId="23" fillId="0" borderId="0" xfId="0" applyFont="1"/>
    <xf numFmtId="2" fontId="20" fillId="0" borderId="0" xfId="0" applyNumberFormat="1" applyFont="1" applyFill="1" applyAlignment="1" applyProtection="1">
      <alignment horizontal="center" vertical="center" wrapText="1" readingOrder="1"/>
      <protection locked="0"/>
    </xf>
    <xf numFmtId="2" fontId="2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23" xfId="0" applyFont="1" applyFill="1" applyBorder="1" applyAlignment="1">
      <alignment horizontal="center" vertical="center" readingOrder="1"/>
    </xf>
    <xf numFmtId="0" fontId="13" fillId="8" borderId="25" xfId="0" applyFont="1" applyFill="1" applyBorder="1" applyAlignment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3" fillId="8" borderId="27" xfId="0" applyFont="1" applyFill="1" applyBorder="1" applyAlignment="1">
      <alignment horizontal="center" vertical="center" wrapText="1" readingOrder="1"/>
    </xf>
    <xf numFmtId="0" fontId="13" fillId="8" borderId="26" xfId="0" applyNumberFormat="1" applyFont="1" applyFill="1" applyBorder="1" applyAlignment="1" applyProtection="1">
      <alignment horizontal="center" vertical="center" wrapText="1" readingOrder="1"/>
    </xf>
    <xf numFmtId="0" fontId="13" fillId="8" borderId="27" xfId="0" applyNumberFormat="1" applyFont="1" applyFill="1" applyBorder="1" applyAlignment="1" applyProtection="1">
      <alignment horizontal="center" vertical="center" wrapText="1" readingOrder="1"/>
    </xf>
    <xf numFmtId="0" fontId="13" fillId="8" borderId="0" xfId="0" applyNumberFormat="1" applyFont="1" applyFill="1" applyBorder="1" applyAlignment="1" applyProtection="1">
      <alignment horizontal="center" vertical="center" wrapText="1" readingOrder="1"/>
    </xf>
    <xf numFmtId="0" fontId="24" fillId="0" borderId="32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28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>
      <alignment vertical="top"/>
    </xf>
    <xf numFmtId="0" fontId="24" fillId="9" borderId="1" xfId="0" applyFont="1" applyFill="1" applyBorder="1" applyAlignment="1">
      <alignment vertical="top" wrapText="1"/>
    </xf>
    <xf numFmtId="0" fontId="24" fillId="9" borderId="5" xfId="0" applyFont="1" applyFill="1" applyBorder="1" applyAlignment="1">
      <alignment vertical="top" wrapText="1"/>
    </xf>
    <xf numFmtId="0" fontId="24" fillId="9" borderId="9" xfId="0" applyFont="1" applyFill="1" applyBorder="1" applyAlignment="1">
      <alignment vertical="top" wrapText="1"/>
    </xf>
    <xf numFmtId="0" fontId="24" fillId="0" borderId="32" xfId="0" applyFont="1" applyBorder="1" applyAlignment="1">
      <alignment vertical="center"/>
    </xf>
    <xf numFmtId="0" fontId="29" fillId="0" borderId="14" xfId="0" applyFont="1" applyBorder="1"/>
    <xf numFmtId="0" fontId="24" fillId="0" borderId="1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vertical="center" wrapText="1"/>
    </xf>
    <xf numFmtId="0" fontId="33" fillId="8" borderId="22" xfId="0" applyFont="1" applyFill="1" applyBorder="1" applyAlignment="1">
      <alignment horizontal="center" vertical="center" wrapText="1" readingOrder="1"/>
    </xf>
    <xf numFmtId="0" fontId="33" fillId="8" borderId="23" xfId="0" applyFont="1" applyFill="1" applyBorder="1" applyAlignment="1">
      <alignment horizontal="center" vertical="center" wrapText="1" readingOrder="1"/>
    </xf>
    <xf numFmtId="0" fontId="33" fillId="8" borderId="25" xfId="0" applyFont="1" applyFill="1" applyBorder="1" applyAlignment="1">
      <alignment horizontal="center" vertical="center" wrapText="1" readingOrder="1"/>
    </xf>
    <xf numFmtId="0" fontId="33" fillId="8" borderId="26" xfId="0" applyFont="1" applyFill="1" applyBorder="1" applyAlignment="1">
      <alignment horizontal="center" vertical="center" wrapText="1" readingOrder="1"/>
    </xf>
    <xf numFmtId="0" fontId="33" fillId="8" borderId="27" xfId="0" applyFont="1" applyFill="1" applyBorder="1" applyAlignment="1">
      <alignment horizontal="center" vertical="center" wrapText="1" readingOrder="1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9" fontId="30" fillId="7" borderId="23" xfId="2" applyNumberFormat="1" applyFont="1" applyFill="1" applyBorder="1" applyAlignment="1" applyProtection="1">
      <alignment horizontal="center" vertical="center" wrapText="1" readingOrder="1"/>
    </xf>
    <xf numFmtId="167" fontId="30" fillId="7" borderId="35" xfId="0" applyNumberFormat="1" applyFont="1" applyFill="1" applyBorder="1" applyAlignment="1" applyProtection="1">
      <alignment horizontal="center" vertical="center" wrapText="1" readingOrder="1"/>
    </xf>
    <xf numFmtId="9" fontId="30" fillId="7" borderId="20" xfId="2" applyNumberFormat="1" applyFont="1" applyFill="1" applyBorder="1" applyAlignment="1" applyProtection="1">
      <alignment horizontal="center" vertical="center" wrapText="1" readingOrder="1"/>
    </xf>
    <xf numFmtId="167" fontId="30" fillId="7" borderId="23" xfId="2" applyNumberFormat="1" applyFont="1" applyFill="1" applyBorder="1" applyAlignment="1" applyProtection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6" fontId="16" fillId="0" borderId="17" xfId="0" applyNumberFormat="1" applyFont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/>
      <protection locked="0"/>
    </xf>
    <xf numFmtId="0" fontId="27" fillId="4" borderId="14" xfId="0" applyFont="1" applyFill="1" applyBorder="1" applyAlignment="1">
      <alignment horizontal="left" vertical="center"/>
    </xf>
    <xf numFmtId="0" fontId="27" fillId="4" borderId="0" xfId="0" applyFont="1" applyFill="1" applyAlignment="1">
      <alignment horizontal="left" vertical="center"/>
    </xf>
    <xf numFmtId="0" fontId="27" fillId="4" borderId="15" xfId="0" applyFont="1" applyFill="1" applyBorder="1" applyAlignment="1">
      <alignment horizontal="left" vertical="center"/>
    </xf>
    <xf numFmtId="0" fontId="29" fillId="5" borderId="14" xfId="0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9" fillId="5" borderId="15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9" fillId="5" borderId="14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9" fillId="5" borderId="15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3" fillId="8" borderId="23" xfId="0" applyFont="1" applyFill="1" applyBorder="1" applyAlignment="1">
      <alignment horizontal="center" vertical="center" wrapText="1" readingOrder="1"/>
    </xf>
    <xf numFmtId="0" fontId="16" fillId="6" borderId="23" xfId="0" applyFont="1" applyFill="1" applyBorder="1" applyAlignment="1">
      <alignment vertical="top" wrapText="1"/>
    </xf>
    <xf numFmtId="0" fontId="16" fillId="6" borderId="24" xfId="0" applyFont="1" applyFill="1" applyBorder="1" applyAlignment="1">
      <alignment vertical="top" wrapText="1"/>
    </xf>
    <xf numFmtId="0" fontId="30" fillId="6" borderId="18" xfId="0" applyFont="1" applyFill="1" applyBorder="1" applyAlignment="1">
      <alignment horizontal="center" vertical="center" wrapText="1" readingOrder="1"/>
    </xf>
    <xf numFmtId="0" fontId="30" fillId="6" borderId="19" xfId="0" applyFont="1" applyFill="1" applyBorder="1" applyAlignment="1">
      <alignment horizontal="center" vertical="center" wrapText="1" readingOrder="1"/>
    </xf>
    <xf numFmtId="0" fontId="30" fillId="6" borderId="20" xfId="0" applyFont="1" applyFill="1" applyBorder="1" applyAlignment="1">
      <alignment horizontal="center" vertical="center" wrapText="1" readingOrder="1"/>
    </xf>
    <xf numFmtId="0" fontId="30" fillId="6" borderId="31" xfId="0" applyFont="1" applyFill="1" applyBorder="1" applyAlignment="1">
      <alignment horizontal="center" vertical="center" wrapText="1" readingOrder="1"/>
    </xf>
    <xf numFmtId="0" fontId="30" fillId="6" borderId="21" xfId="0" applyFont="1" applyFill="1" applyBorder="1" applyAlignment="1">
      <alignment horizontal="center" vertical="center" wrapText="1" readingOrder="1"/>
    </xf>
    <xf numFmtId="39" fontId="16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0" xfId="1" applyNumberFormat="1" applyFont="1" applyFill="1" applyBorder="1" applyAlignment="1" applyProtection="1">
      <alignment horizontal="center" vertical="center" wrapText="1" readingOrder="1"/>
    </xf>
    <xf numFmtId="39" fontId="16" fillId="0" borderId="31" xfId="1" applyNumberFormat="1" applyFont="1" applyFill="1" applyBorder="1" applyAlignment="1" applyProtection="1">
      <alignment horizontal="center" vertical="center" wrapText="1" readingOrder="1"/>
    </xf>
    <xf numFmtId="39" fontId="16" fillId="0" borderId="19" xfId="1" applyNumberFormat="1" applyFont="1" applyFill="1" applyBorder="1" applyAlignment="1" applyProtection="1">
      <alignment horizontal="center" vertical="center" wrapText="1" readingOrder="1"/>
    </xf>
    <xf numFmtId="10" fontId="16" fillId="7" borderId="23" xfId="2" applyNumberFormat="1" applyFont="1" applyFill="1" applyBorder="1" applyAlignment="1" applyProtection="1">
      <alignment horizontal="center" vertical="center" wrapText="1" readingOrder="1"/>
    </xf>
    <xf numFmtId="10" fontId="16" fillId="7" borderId="24" xfId="2" applyNumberFormat="1" applyFont="1" applyFill="1" applyBorder="1" applyAlignment="1" applyProtection="1">
      <alignment horizontal="center" vertical="center" wrapText="1" readingOrder="1"/>
    </xf>
    <xf numFmtId="0" fontId="26" fillId="0" borderId="0" xfId="0" applyFont="1" applyAlignment="1" applyProtection="1">
      <alignment horizontal="left" vertical="justify" wrapText="1"/>
      <protection locked="0"/>
    </xf>
    <xf numFmtId="0" fontId="26" fillId="0" borderId="15" xfId="0" applyFont="1" applyBorder="1" applyAlignment="1" applyProtection="1">
      <alignment horizontal="left" vertical="justify" wrapText="1"/>
      <protection locked="0"/>
    </xf>
    <xf numFmtId="0" fontId="27" fillId="4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justify" wrapText="1"/>
      <protection locked="0"/>
    </xf>
    <xf numFmtId="0" fontId="26" fillId="0" borderId="29" xfId="0" applyFont="1" applyBorder="1" applyAlignment="1" applyProtection="1">
      <alignment horizontal="left" vertical="justify" wrapText="1"/>
      <protection locked="0"/>
    </xf>
    <xf numFmtId="0" fontId="26" fillId="0" borderId="30" xfId="0" applyFont="1" applyBorder="1" applyAlignment="1" applyProtection="1">
      <alignment horizontal="left" vertical="justify" wrapText="1"/>
      <protection locked="0"/>
    </xf>
    <xf numFmtId="166" fontId="16" fillId="0" borderId="17" xfId="0" applyNumberFormat="1" applyFont="1" applyBorder="1" applyAlignment="1" applyProtection="1">
      <alignment horizontal="center" vertical="center" wrapText="1" readingOrder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15" xfId="0" applyFont="1" applyFill="1" applyBorder="1" applyAlignment="1">
      <alignment horizontal="center"/>
    </xf>
    <xf numFmtId="49" fontId="26" fillId="0" borderId="33" xfId="0" quotePrefix="1" applyNumberFormat="1" applyFont="1" applyBorder="1" applyAlignment="1" applyProtection="1">
      <alignment horizontal="left" vertical="center" wrapText="1"/>
      <protection locked="0"/>
    </xf>
    <xf numFmtId="49" fontId="26" fillId="0" borderId="34" xfId="0" quotePrefix="1" applyNumberFormat="1" applyFont="1" applyBorder="1" applyAlignment="1" applyProtection="1">
      <alignment horizontal="left" vertical="center" wrapText="1"/>
      <protection locked="0"/>
    </xf>
    <xf numFmtId="49" fontId="26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26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justify" wrapText="1"/>
      <protection locked="0"/>
    </xf>
    <xf numFmtId="0" fontId="6" fillId="5" borderId="14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5" fillId="4" borderId="1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center" vertical="center" wrapText="1"/>
    </xf>
    <xf numFmtId="49" fontId="18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justify" wrapText="1"/>
      <protection locked="0"/>
    </xf>
    <xf numFmtId="0" fontId="18" fillId="0" borderId="15" xfId="0" applyFont="1" applyBorder="1" applyAlignment="1" applyProtection="1">
      <alignment horizontal="left" vertical="justify" wrapText="1"/>
      <protection locked="0"/>
    </xf>
    <xf numFmtId="39" fontId="20" fillId="0" borderId="22" xfId="1" applyNumberFormat="1" applyFont="1" applyFill="1" applyBorder="1" applyAlignment="1" applyProtection="1">
      <alignment horizontal="center" vertical="center" wrapText="1" readingOrder="1"/>
    </xf>
    <xf numFmtId="39" fontId="20" fillId="0" borderId="23" xfId="1" applyNumberFormat="1" applyFont="1" applyFill="1" applyBorder="1" applyAlignment="1" applyProtection="1">
      <alignment horizontal="center" vertical="center" wrapText="1" readingOrder="1"/>
    </xf>
    <xf numFmtId="10" fontId="20" fillId="7" borderId="23" xfId="2" applyNumberFormat="1" applyFont="1" applyFill="1" applyBorder="1" applyAlignment="1" applyProtection="1">
      <alignment horizontal="center" vertical="center" wrapText="1" readingOrder="1"/>
    </xf>
    <xf numFmtId="10" fontId="20" fillId="7" borderId="24" xfId="2" applyNumberFormat="1" applyFont="1" applyFill="1" applyBorder="1" applyAlignment="1" applyProtection="1">
      <alignment horizontal="center" vertical="center" wrapText="1" readingOrder="1"/>
    </xf>
    <xf numFmtId="0" fontId="13" fillId="8" borderId="23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vertical="top" wrapText="1"/>
    </xf>
    <xf numFmtId="0" fontId="12" fillId="6" borderId="24" xfId="0" applyFont="1" applyFill="1" applyBorder="1" applyAlignment="1">
      <alignment vertical="top" wrapText="1"/>
    </xf>
    <xf numFmtId="39" fontId="20" fillId="0" borderId="20" xfId="1" applyNumberFormat="1" applyFont="1" applyFill="1" applyBorder="1" applyAlignment="1" applyProtection="1">
      <alignment horizontal="center" vertical="center" wrapText="1" readingOrder="1"/>
    </xf>
    <xf numFmtId="39" fontId="20" fillId="0" borderId="31" xfId="1" applyNumberFormat="1" applyFont="1" applyFill="1" applyBorder="1" applyAlignment="1" applyProtection="1">
      <alignment horizontal="center" vertical="center" wrapText="1" readingOrder="1"/>
    </xf>
    <xf numFmtId="39" fontId="20" fillId="0" borderId="19" xfId="1" applyNumberFormat="1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9" fontId="18" fillId="0" borderId="33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34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justify" wrapText="1"/>
      <protection locked="0"/>
    </xf>
    <xf numFmtId="0" fontId="18" fillId="0" borderId="29" xfId="0" applyFont="1" applyBorder="1" applyAlignment="1" applyProtection="1">
      <alignment horizontal="left" vertical="justify" wrapText="1"/>
      <protection locked="0"/>
    </xf>
    <xf numFmtId="0" fontId="18" fillId="0" borderId="30" xfId="0" applyFont="1" applyBorder="1" applyAlignment="1" applyProtection="1">
      <alignment horizontal="left" vertical="justify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7" formatCode="[$-10409]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35717</xdr:colOff>
      <xdr:row>0</xdr:row>
      <xdr:rowOff>47624</xdr:rowOff>
    </xdr:from>
    <xdr:to>
      <xdr:col>1</xdr:col>
      <xdr:colOff>2274092</xdr:colOff>
      <xdr:row>2</xdr:row>
      <xdr:rowOff>261937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717" y="47624"/>
          <a:ext cx="223837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87</xdr:row>
      <xdr:rowOff>35720</xdr:rowOff>
    </xdr:from>
    <xdr:to>
      <xdr:col>1</xdr:col>
      <xdr:colOff>2643187</xdr:colOff>
      <xdr:row>89</xdr:row>
      <xdr:rowOff>214022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" y="46267689"/>
          <a:ext cx="2571750" cy="725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13" displayName="Tabla13" ref="B28:N37" totalsRowShown="0" headerRowDxfId="32" dataDxfId="30" headerRowBorderDxfId="31" tableBorderDxfId="29" totalsRowBorderDxfId="28">
  <tableColumns count="13">
    <tableColumn id="1" name="Producto" dataDxfId="27"/>
    <tableColumn id="2" name="Indicador" dataDxfId="26"/>
    <tableColumn id="3" name="Física_x000a_(A)" dataDxfId="25" dataCellStyle="Millares"/>
    <tableColumn id="4" name="Financiera_x000a_(B)" dataDxfId="24" dataCellStyle="Millares"/>
    <tableColumn id="9" name="Física_x000a_(C)" dataDxfId="23" dataCellStyle="Millares"/>
    <tableColumn id="10" name="Financiera_x000a_(D)" dataDxfId="22" dataCellStyle="Millares"/>
    <tableColumn id="5" name="Física _x000a_(E)" dataDxfId="21" dataCellStyle="Millares"/>
    <tableColumn id="6" name="Financiera _x000a_ (F)" dataDxfId="20" dataCellStyle="Millares"/>
    <tableColumn id="7" name="Física _x000a_(%)_x000a_ G=E/C" dataDxfId="19" dataCellStyle="Porcentaje">
      <calculatedColumnFormula>IF(H29&gt;0,H29/F29,0)</calculatedColumnFormula>
    </tableColumn>
    <tableColumn id="8" name="Financiero _x000a_(%) _x000a_H=F/D" dataDxfId="18" dataCellStyle="Porcentaje">
      <calculatedColumnFormula>IF(I29&gt;0,I29/G29,0)</calculatedColumnFormula>
    </tableColumn>
    <tableColumn id="11" name="Columna1" dataDxfId="17"/>
    <tableColumn id="12" name="Columna2" dataDxfId="16"/>
    <tableColumn id="13" name="Columna3" dataDxfId="1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3" name="Tabla134" displayName="Tabla134" ref="B115:K116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IF(H116&gt;0,H116/F116,0)</calculatedColumnFormula>
    </tableColumn>
    <tableColumn id="8" name="Financiero _x000a_(%) _x000a_H=F/D" dataDxfId="0">
      <calculatedColumnFormula>IF(I116&gt;0,I116/G116,0)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0"/>
  <sheetViews>
    <sheetView tabSelected="1" view="pageBreakPreview" topLeftCell="A139" zoomScale="80" zoomScaleNormal="80" zoomScaleSheetLayoutView="80" workbookViewId="0">
      <selection activeCell="C71" sqref="C71:K71"/>
    </sheetView>
  </sheetViews>
  <sheetFormatPr baseColWidth="10" defaultRowHeight="15" x14ac:dyDescent="0.25"/>
  <cols>
    <col min="2" max="2" width="40.140625" style="3" customWidth="1"/>
    <col min="3" max="3" width="28.140625" style="3" bestFit="1" customWidth="1"/>
    <col min="4" max="4" width="12.7109375" style="3" customWidth="1"/>
    <col min="5" max="5" width="17.42578125" style="3" customWidth="1"/>
    <col min="6" max="6" width="12.7109375" style="3" customWidth="1"/>
    <col min="7" max="7" width="16.140625" style="3" customWidth="1"/>
    <col min="8" max="8" width="12.7109375" style="3" customWidth="1"/>
    <col min="9" max="9" width="17.5703125" style="3" customWidth="1"/>
    <col min="10" max="10" width="15.7109375" style="3" bestFit="1" customWidth="1"/>
    <col min="11" max="11" width="17.85546875" style="3" customWidth="1"/>
    <col min="12" max="12" width="11.85546875" style="3" hidden="1" customWidth="1"/>
    <col min="13" max="13" width="11.85546875" hidden="1" customWidth="1"/>
    <col min="14" max="14" width="11.85546875" style="10" hidden="1" customWidth="1"/>
    <col min="15" max="15" width="0" style="10" hidden="1" customWidth="1"/>
    <col min="16" max="16" width="14.42578125" style="10" bestFit="1" customWidth="1"/>
  </cols>
  <sheetData>
    <row r="1" spans="2:16" ht="21.75" thickBot="1" x14ac:dyDescent="0.3">
      <c r="B1" s="4"/>
      <c r="C1" s="130" t="s">
        <v>45</v>
      </c>
      <c r="D1" s="131"/>
      <c r="E1" s="131"/>
      <c r="F1" s="131"/>
      <c r="G1" s="131"/>
      <c r="H1" s="131"/>
      <c r="I1" s="131"/>
      <c r="J1" s="131"/>
      <c r="K1" s="132"/>
      <c r="L1" s="1"/>
    </row>
    <row r="2" spans="2:16" ht="31.5" customHeight="1" thickBot="1" x14ac:dyDescent="0.3">
      <c r="B2" s="5"/>
      <c r="C2" s="133" t="s">
        <v>0</v>
      </c>
      <c r="D2" s="134"/>
      <c r="E2" s="133" t="s">
        <v>1</v>
      </c>
      <c r="F2" s="135"/>
      <c r="G2" s="135"/>
      <c r="H2" s="134"/>
      <c r="I2" s="136"/>
      <c r="J2" s="83" t="s">
        <v>2</v>
      </c>
      <c r="K2" s="84" t="s">
        <v>3</v>
      </c>
      <c r="L2" s="1"/>
    </row>
    <row r="3" spans="2:16" s="14" customFormat="1" ht="21.75" thickBot="1" x14ac:dyDescent="0.3">
      <c r="B3" s="12"/>
      <c r="C3" s="139" t="s">
        <v>4</v>
      </c>
      <c r="D3" s="140"/>
      <c r="E3" s="139" t="s">
        <v>111</v>
      </c>
      <c r="F3" s="140"/>
      <c r="G3" s="140"/>
      <c r="H3" s="140"/>
      <c r="I3" s="141"/>
      <c r="J3" s="85">
        <v>45208</v>
      </c>
      <c r="K3" s="86" t="s">
        <v>112</v>
      </c>
      <c r="L3" s="13"/>
      <c r="N3" s="15"/>
      <c r="O3" s="15"/>
      <c r="P3" s="15"/>
    </row>
    <row r="4" spans="2:16" x14ac:dyDescent="0.25">
      <c r="B4" s="181"/>
      <c r="C4" s="182"/>
      <c r="D4" s="182"/>
      <c r="E4" s="183"/>
      <c r="F4" s="183"/>
      <c r="G4" s="183"/>
      <c r="H4" s="183"/>
      <c r="I4" s="183"/>
      <c r="J4" s="182"/>
      <c r="K4" s="184"/>
      <c r="L4" s="1"/>
    </row>
    <row r="5" spans="2:16" ht="3" customHeight="1" x14ac:dyDescent="0.25">
      <c r="B5" s="192"/>
      <c r="C5" s="193"/>
      <c r="D5" s="193"/>
      <c r="E5" s="193"/>
      <c r="F5" s="193"/>
      <c r="G5" s="193"/>
      <c r="H5" s="193"/>
      <c r="I5" s="193"/>
      <c r="J5" s="193"/>
      <c r="K5" s="194"/>
      <c r="L5" s="1"/>
    </row>
    <row r="6" spans="2:16" ht="15.75" x14ac:dyDescent="0.25">
      <c r="B6" s="162" t="s">
        <v>100</v>
      </c>
      <c r="C6" s="163"/>
      <c r="D6" s="163"/>
      <c r="E6" s="163"/>
      <c r="F6" s="163"/>
      <c r="G6" s="163"/>
      <c r="H6" s="163"/>
      <c r="I6" s="163"/>
      <c r="J6" s="163"/>
      <c r="K6" s="164"/>
      <c r="L6" s="1"/>
    </row>
    <row r="7" spans="2:16" ht="15.75" x14ac:dyDescent="0.25">
      <c r="B7" s="154" t="s">
        <v>5</v>
      </c>
      <c r="C7" s="155"/>
      <c r="D7" s="155"/>
      <c r="E7" s="155"/>
      <c r="F7" s="155"/>
      <c r="G7" s="155"/>
      <c r="H7" s="155"/>
      <c r="I7" s="155"/>
      <c r="J7" s="155"/>
      <c r="K7" s="156"/>
      <c r="L7" s="1"/>
    </row>
    <row r="8" spans="2:16" ht="20.25" customHeight="1" x14ac:dyDescent="0.25">
      <c r="B8" s="16" t="s">
        <v>6</v>
      </c>
      <c r="C8" s="185" t="s">
        <v>47</v>
      </c>
      <c r="D8" s="185"/>
      <c r="E8" s="185"/>
      <c r="F8" s="185"/>
      <c r="G8" s="185"/>
      <c r="H8" s="185"/>
      <c r="I8" s="185"/>
      <c r="J8" s="185"/>
      <c r="K8" s="186"/>
      <c r="L8" s="1"/>
    </row>
    <row r="9" spans="2:16" ht="21" customHeight="1" x14ac:dyDescent="0.25">
      <c r="B9" s="17" t="s">
        <v>33</v>
      </c>
      <c r="C9" s="166" t="s">
        <v>48</v>
      </c>
      <c r="D9" s="166"/>
      <c r="E9" s="166"/>
      <c r="F9" s="166"/>
      <c r="G9" s="166"/>
      <c r="H9" s="166"/>
      <c r="I9" s="166"/>
      <c r="J9" s="166"/>
      <c r="K9" s="167"/>
      <c r="L9" s="1"/>
    </row>
    <row r="10" spans="2:16" ht="19.5" customHeight="1" x14ac:dyDescent="0.25">
      <c r="B10" s="17" t="s">
        <v>34</v>
      </c>
      <c r="C10" s="166" t="s">
        <v>49</v>
      </c>
      <c r="D10" s="166"/>
      <c r="E10" s="166"/>
      <c r="F10" s="166"/>
      <c r="G10" s="166"/>
      <c r="H10" s="166"/>
      <c r="I10" s="166"/>
      <c r="J10" s="166"/>
      <c r="K10" s="167"/>
      <c r="L10" s="1"/>
    </row>
    <row r="11" spans="2:16" ht="66" customHeight="1" x14ac:dyDescent="0.25">
      <c r="B11" s="18" t="s">
        <v>7</v>
      </c>
      <c r="C11" s="187" t="s">
        <v>50</v>
      </c>
      <c r="D11" s="187"/>
      <c r="E11" s="187"/>
      <c r="F11" s="187"/>
      <c r="G11" s="187"/>
      <c r="H11" s="187"/>
      <c r="I11" s="187"/>
      <c r="J11" s="187"/>
      <c r="K11" s="169"/>
    </row>
    <row r="12" spans="2:16" ht="58.5" customHeight="1" x14ac:dyDescent="0.25">
      <c r="B12" s="19" t="s">
        <v>8</v>
      </c>
      <c r="C12" s="188" t="s">
        <v>51</v>
      </c>
      <c r="D12" s="188"/>
      <c r="E12" s="188"/>
      <c r="F12" s="188"/>
      <c r="G12" s="188"/>
      <c r="H12" s="188"/>
      <c r="I12" s="188"/>
      <c r="J12" s="188"/>
      <c r="K12" s="189"/>
    </row>
    <row r="13" spans="2:16" ht="15.75" x14ac:dyDescent="0.25">
      <c r="B13" s="162" t="s">
        <v>9</v>
      </c>
      <c r="C13" s="163"/>
      <c r="D13" s="163"/>
      <c r="E13" s="163"/>
      <c r="F13" s="163"/>
      <c r="G13" s="163"/>
      <c r="H13" s="163"/>
      <c r="I13" s="163"/>
      <c r="J13" s="163"/>
      <c r="K13" s="164"/>
    </row>
    <row r="14" spans="2:16" ht="27.75" customHeight="1" x14ac:dyDescent="0.25">
      <c r="B14" s="2" t="s">
        <v>10</v>
      </c>
      <c r="C14" s="20">
        <v>3</v>
      </c>
      <c r="D14" s="165" t="str">
        <f>IFERROR(VLOOKUP(C14,'[1]Validacion datos'!A2:B5,2,FALSE),"")</f>
        <v>DESARROLLO PRODUCTIVO</v>
      </c>
      <c r="E14" s="165"/>
      <c r="F14" s="165"/>
      <c r="G14" s="165"/>
      <c r="H14" s="165"/>
      <c r="I14" s="165"/>
      <c r="J14" s="165"/>
      <c r="K14" s="165"/>
    </row>
    <row r="15" spans="2:16" ht="26.25" customHeight="1" x14ac:dyDescent="0.25">
      <c r="B15" s="2" t="s">
        <v>11</v>
      </c>
      <c r="C15" s="21">
        <v>3.3</v>
      </c>
      <c r="D15" s="165" t="str">
        <f>IFERROR(VLOOKUP(C15,'[1]Validacion datos'!A8:B26,2,FALSE),"")</f>
        <v>Competitividad e innovavión en un ambiente favorable a la cooperación y la responsabilidad social</v>
      </c>
      <c r="E15" s="165"/>
      <c r="F15" s="165"/>
      <c r="G15" s="165"/>
      <c r="H15" s="165"/>
      <c r="I15" s="165"/>
      <c r="J15" s="165"/>
      <c r="K15" s="165"/>
    </row>
    <row r="16" spans="2:16" ht="39" customHeight="1" x14ac:dyDescent="0.25">
      <c r="B16" s="2" t="s">
        <v>12</v>
      </c>
      <c r="C16" s="22" t="s">
        <v>46</v>
      </c>
      <c r="D16" s="165" t="str">
        <f>IFERROR(VLOOKUP(C16,'[1]Validacion datos'!D8:E64,2,FALSE),"")</f>
        <v>Consolidar un sistema de educación superior de calidad, que responda a las necesidades del desarrollo de la Nación</v>
      </c>
      <c r="E16" s="165"/>
      <c r="F16" s="165"/>
      <c r="G16" s="165"/>
      <c r="H16" s="165"/>
      <c r="I16" s="165"/>
      <c r="J16" s="165"/>
      <c r="K16" s="165"/>
    </row>
    <row r="17" spans="2:16" ht="15.75" x14ac:dyDescent="0.25">
      <c r="B17" s="162" t="s">
        <v>13</v>
      </c>
      <c r="C17" s="163"/>
      <c r="D17" s="163"/>
      <c r="E17" s="163"/>
      <c r="F17" s="163"/>
      <c r="G17" s="163"/>
      <c r="H17" s="163"/>
      <c r="I17" s="163"/>
      <c r="J17" s="163"/>
      <c r="K17" s="164"/>
    </row>
    <row r="18" spans="2:16" ht="29.25" customHeight="1" x14ac:dyDescent="0.25">
      <c r="B18" s="18" t="s">
        <v>14</v>
      </c>
      <c r="C18" s="190" t="s">
        <v>52</v>
      </c>
      <c r="D18" s="190"/>
      <c r="E18" s="190"/>
      <c r="F18" s="190"/>
      <c r="G18" s="190"/>
      <c r="H18" s="190"/>
      <c r="I18" s="190"/>
      <c r="J18" s="190"/>
      <c r="K18" s="191"/>
    </row>
    <row r="19" spans="2:16" ht="33" customHeight="1" x14ac:dyDescent="0.25">
      <c r="B19" s="23" t="s">
        <v>15</v>
      </c>
      <c r="C19" s="168" t="s">
        <v>53</v>
      </c>
      <c r="D19" s="168"/>
      <c r="E19" s="168"/>
      <c r="F19" s="168"/>
      <c r="G19" s="168"/>
      <c r="H19" s="168"/>
      <c r="I19" s="168"/>
      <c r="J19" s="168"/>
      <c r="K19" s="169"/>
    </row>
    <row r="20" spans="2:16" ht="34.5" customHeight="1" x14ac:dyDescent="0.25">
      <c r="B20" s="23" t="s">
        <v>16</v>
      </c>
      <c r="C20" s="168" t="s">
        <v>54</v>
      </c>
      <c r="D20" s="168"/>
      <c r="E20" s="168"/>
      <c r="F20" s="168"/>
      <c r="G20" s="168"/>
      <c r="H20" s="168"/>
      <c r="I20" s="168"/>
      <c r="J20" s="168"/>
      <c r="K20" s="169"/>
    </row>
    <row r="21" spans="2:16" ht="41.25" customHeight="1" x14ac:dyDescent="0.25">
      <c r="B21" s="23" t="s">
        <v>35</v>
      </c>
      <c r="C21" s="168" t="s">
        <v>90</v>
      </c>
      <c r="D21" s="168"/>
      <c r="E21" s="168"/>
      <c r="F21" s="168"/>
      <c r="G21" s="168"/>
      <c r="H21" s="168"/>
      <c r="I21" s="168"/>
      <c r="J21" s="168"/>
      <c r="K21" s="169"/>
      <c r="L21" s="1"/>
    </row>
    <row r="22" spans="2:16" ht="15.75" x14ac:dyDescent="0.25">
      <c r="B22" s="162" t="s">
        <v>17</v>
      </c>
      <c r="C22" s="163"/>
      <c r="D22" s="163"/>
      <c r="E22" s="163"/>
      <c r="F22" s="163"/>
      <c r="G22" s="163"/>
      <c r="H22" s="163"/>
      <c r="I22" s="163"/>
      <c r="J22" s="163"/>
      <c r="K22" s="164"/>
    </row>
    <row r="23" spans="2:16" ht="15.75" x14ac:dyDescent="0.25">
      <c r="B23" s="154" t="s">
        <v>18</v>
      </c>
      <c r="C23" s="155"/>
      <c r="D23" s="155"/>
      <c r="E23" s="155"/>
      <c r="F23" s="155"/>
      <c r="G23" s="155"/>
      <c r="H23" s="155"/>
      <c r="I23" s="155"/>
      <c r="J23" s="155"/>
      <c r="K23" s="156"/>
      <c r="L23" s="1"/>
    </row>
    <row r="24" spans="2:16" s="25" customFormat="1" ht="30.75" customHeight="1" x14ac:dyDescent="0.25">
      <c r="B24" s="157" t="s">
        <v>19</v>
      </c>
      <c r="C24" s="158"/>
      <c r="D24" s="159" t="s">
        <v>20</v>
      </c>
      <c r="E24" s="161"/>
      <c r="F24" s="161"/>
      <c r="G24" s="161" t="s">
        <v>102</v>
      </c>
      <c r="H24" s="161"/>
      <c r="I24" s="158"/>
      <c r="J24" s="159" t="s">
        <v>21</v>
      </c>
      <c r="K24" s="160"/>
      <c r="L24" s="40"/>
      <c r="N24" s="24"/>
      <c r="O24" s="24"/>
      <c r="P24" s="24"/>
    </row>
    <row r="25" spans="2:16" s="35" customFormat="1" ht="31.5" customHeight="1" x14ac:dyDescent="0.3">
      <c r="B25" s="170">
        <f>SUM(Tabla13[Financiera
(B)])</f>
        <v>3747234963</v>
      </c>
      <c r="C25" s="171"/>
      <c r="D25" s="177">
        <f>SUM(Tabla13[Financiera
(D)])</f>
        <v>936808740.75</v>
      </c>
      <c r="E25" s="178"/>
      <c r="F25" s="179"/>
      <c r="G25" s="177">
        <f>SUM(Tabla13[Financiera 
 (F)])</f>
        <v>1668824981.3654001</v>
      </c>
      <c r="H25" s="178"/>
      <c r="I25" s="179"/>
      <c r="J25" s="172">
        <f>+IF(G25&gt;0,G25/D25,0)</f>
        <v>1.7813934784909831</v>
      </c>
      <c r="K25" s="173"/>
      <c r="L25" s="39"/>
      <c r="N25" s="34"/>
      <c r="O25" s="34"/>
      <c r="P25" s="34"/>
    </row>
    <row r="26" spans="2:16" s="25" customFormat="1" ht="15.75" x14ac:dyDescent="0.25">
      <c r="B26" s="154" t="s">
        <v>22</v>
      </c>
      <c r="C26" s="155"/>
      <c r="D26" s="155"/>
      <c r="E26" s="155"/>
      <c r="F26" s="155"/>
      <c r="G26" s="155"/>
      <c r="H26" s="155"/>
      <c r="I26" s="155"/>
      <c r="J26" s="155"/>
      <c r="K26" s="156"/>
      <c r="L26" s="41"/>
      <c r="N26" s="24"/>
      <c r="O26" s="24"/>
      <c r="P26" s="24"/>
    </row>
    <row r="27" spans="2:16" s="25" customFormat="1" ht="21.75" customHeight="1" x14ac:dyDescent="0.25">
      <c r="B27" s="42"/>
      <c r="C27" s="43"/>
      <c r="D27" s="174" t="s">
        <v>55</v>
      </c>
      <c r="E27" s="175"/>
      <c r="F27" s="174" t="s">
        <v>85</v>
      </c>
      <c r="G27" s="175"/>
      <c r="H27" s="174" t="s">
        <v>44</v>
      </c>
      <c r="I27" s="174"/>
      <c r="J27" s="174" t="s">
        <v>23</v>
      </c>
      <c r="K27" s="176"/>
      <c r="L27" s="40"/>
      <c r="N27" s="24"/>
      <c r="O27" s="24"/>
      <c r="P27" s="24"/>
    </row>
    <row r="28" spans="2:16" s="25" customFormat="1" ht="47.25" x14ac:dyDescent="0.25">
      <c r="B28" s="44" t="s">
        <v>24</v>
      </c>
      <c r="C28" s="45" t="s">
        <v>25</v>
      </c>
      <c r="D28" s="46" t="s">
        <v>36</v>
      </c>
      <c r="E28" s="46" t="s">
        <v>37</v>
      </c>
      <c r="F28" s="46" t="s">
        <v>38</v>
      </c>
      <c r="G28" s="46" t="s">
        <v>39</v>
      </c>
      <c r="H28" s="46" t="s">
        <v>40</v>
      </c>
      <c r="I28" s="46" t="s">
        <v>41</v>
      </c>
      <c r="J28" s="46" t="s">
        <v>42</v>
      </c>
      <c r="K28" s="47" t="s">
        <v>43</v>
      </c>
      <c r="L28" s="48" t="s">
        <v>103</v>
      </c>
      <c r="M28" s="49" t="s">
        <v>104</v>
      </c>
      <c r="N28" s="50" t="s">
        <v>105</v>
      </c>
      <c r="O28" s="24"/>
      <c r="P28" s="24"/>
    </row>
    <row r="29" spans="2:16" s="35" customFormat="1" ht="54.95" customHeight="1" x14ac:dyDescent="0.3">
      <c r="B29" s="26" t="s">
        <v>56</v>
      </c>
      <c r="C29" s="27" t="s">
        <v>57</v>
      </c>
      <c r="D29" s="28">
        <v>54604</v>
      </c>
      <c r="E29" s="28">
        <v>480145275</v>
      </c>
      <c r="F29" s="28">
        <v>13650.5</v>
      </c>
      <c r="G29" s="28">
        <v>120036318.75</v>
      </c>
      <c r="H29" s="28">
        <v>12850</v>
      </c>
      <c r="I29" s="28">
        <v>221656839.16930002</v>
      </c>
      <c r="J29" s="29">
        <f>IF(H29&gt;0,H29/F29,0)</f>
        <v>0.9413574594337204</v>
      </c>
      <c r="K29" s="30">
        <f>IF(I29&gt;0,I29/G29,0)</f>
        <v>1.8465814469947666</v>
      </c>
      <c r="L29" s="31"/>
      <c r="M29" s="32"/>
      <c r="N29" s="33"/>
      <c r="O29" s="34"/>
      <c r="P29" s="34"/>
    </row>
    <row r="30" spans="2:16" s="35" customFormat="1" ht="54.95" customHeight="1" x14ac:dyDescent="0.3">
      <c r="B30" s="26" t="s">
        <v>58</v>
      </c>
      <c r="C30" s="27" t="s">
        <v>57</v>
      </c>
      <c r="D30" s="28">
        <v>15572</v>
      </c>
      <c r="E30" s="28">
        <v>711142218</v>
      </c>
      <c r="F30" s="28">
        <v>3893</v>
      </c>
      <c r="G30" s="28">
        <v>177785554.5</v>
      </c>
      <c r="H30" s="28">
        <v>4440</v>
      </c>
      <c r="I30" s="28">
        <v>327618021.94910002</v>
      </c>
      <c r="J30" s="29">
        <f t="shared" ref="J30:J37" si="0">IF(H30&gt;0,H30/F30,0)</f>
        <v>1.1405086051888005</v>
      </c>
      <c r="K30" s="30">
        <f t="shared" ref="K30:K37" si="1">IF(I30&gt;0,I30/G30,0)</f>
        <v>1.8427707631842496</v>
      </c>
      <c r="L30" s="31"/>
      <c r="M30" s="32"/>
      <c r="N30" s="33"/>
      <c r="O30" s="34"/>
      <c r="P30" s="34"/>
    </row>
    <row r="31" spans="2:16" s="35" customFormat="1" ht="54.95" customHeight="1" x14ac:dyDescent="0.3">
      <c r="B31" s="26" t="s">
        <v>59</v>
      </c>
      <c r="C31" s="27" t="s">
        <v>57</v>
      </c>
      <c r="D31" s="28">
        <v>19820</v>
      </c>
      <c r="E31" s="28">
        <v>268337749</v>
      </c>
      <c r="F31" s="28">
        <v>4955.25</v>
      </c>
      <c r="G31" s="28">
        <v>67084437.25</v>
      </c>
      <c r="H31" s="28">
        <v>5159</v>
      </c>
      <c r="I31" s="28">
        <v>122167588.44610001</v>
      </c>
      <c r="J31" s="29">
        <f t="shared" si="0"/>
        <v>1.041118006155088</v>
      </c>
      <c r="K31" s="30">
        <f t="shared" si="1"/>
        <v>1.8211017853637881</v>
      </c>
      <c r="L31" s="31"/>
      <c r="M31" s="32"/>
      <c r="N31" s="33"/>
      <c r="O31" s="34"/>
      <c r="P31" s="34"/>
    </row>
    <row r="32" spans="2:16" s="35" customFormat="1" ht="54.95" customHeight="1" x14ac:dyDescent="0.3">
      <c r="B32" s="26" t="s">
        <v>60</v>
      </c>
      <c r="C32" s="27" t="s">
        <v>57</v>
      </c>
      <c r="D32" s="28">
        <v>5088</v>
      </c>
      <c r="E32" s="28">
        <v>137355463</v>
      </c>
      <c r="F32" s="28">
        <v>1272.25</v>
      </c>
      <c r="G32" s="28">
        <v>34338865.75</v>
      </c>
      <c r="H32" s="28">
        <v>1435</v>
      </c>
      <c r="I32" s="28">
        <v>51227245.725500003</v>
      </c>
      <c r="J32" s="29">
        <f t="shared" si="0"/>
        <v>1.1279229711141678</v>
      </c>
      <c r="K32" s="30">
        <f t="shared" si="1"/>
        <v>1.4918153120855484</v>
      </c>
      <c r="L32" s="36"/>
      <c r="M32" s="32"/>
      <c r="N32" s="33"/>
      <c r="O32" s="34"/>
      <c r="P32" s="34"/>
    </row>
    <row r="33" spans="2:16" s="35" customFormat="1" ht="54.95" customHeight="1" x14ac:dyDescent="0.3">
      <c r="B33" s="26" t="s">
        <v>61</v>
      </c>
      <c r="C33" s="27" t="s">
        <v>57</v>
      </c>
      <c r="D33" s="28">
        <v>117560</v>
      </c>
      <c r="E33" s="28">
        <v>344041786</v>
      </c>
      <c r="F33" s="28">
        <v>29389.5</v>
      </c>
      <c r="G33" s="28">
        <v>86010446.5</v>
      </c>
      <c r="H33" s="28">
        <v>19325</v>
      </c>
      <c r="I33" s="28">
        <v>207625553.69120002</v>
      </c>
      <c r="J33" s="29">
        <f t="shared" si="0"/>
        <v>0.65754776365708845</v>
      </c>
      <c r="K33" s="30">
        <f t="shared" si="1"/>
        <v>2.4139573986655214</v>
      </c>
      <c r="L33" s="36"/>
      <c r="M33" s="32"/>
      <c r="N33" s="33"/>
      <c r="O33" s="34"/>
      <c r="P33" s="34"/>
    </row>
    <row r="34" spans="2:16" s="35" customFormat="1" ht="54.95" customHeight="1" x14ac:dyDescent="0.3">
      <c r="B34" s="26" t="s">
        <v>62</v>
      </c>
      <c r="C34" s="27" t="s">
        <v>57</v>
      </c>
      <c r="D34" s="28">
        <v>11808</v>
      </c>
      <c r="E34" s="28">
        <v>190795904</v>
      </c>
      <c r="F34" s="28">
        <v>2952.25</v>
      </c>
      <c r="G34" s="28">
        <v>47698976</v>
      </c>
      <c r="H34" s="28">
        <v>3413</v>
      </c>
      <c r="I34" s="28">
        <v>68435789.134499997</v>
      </c>
      <c r="J34" s="29">
        <f t="shared" si="0"/>
        <v>1.1560674062155982</v>
      </c>
      <c r="K34" s="30">
        <f t="shared" si="1"/>
        <v>1.4347433608323164</v>
      </c>
      <c r="L34" s="36"/>
      <c r="M34" s="32"/>
      <c r="N34" s="33"/>
      <c r="O34" s="37"/>
      <c r="P34" s="34"/>
    </row>
    <row r="35" spans="2:16" s="35" customFormat="1" ht="54.95" customHeight="1" x14ac:dyDescent="0.3">
      <c r="B35" s="38" t="s">
        <v>63</v>
      </c>
      <c r="C35" s="27" t="s">
        <v>57</v>
      </c>
      <c r="D35" s="28">
        <v>60512</v>
      </c>
      <c r="E35" s="28">
        <v>780875391</v>
      </c>
      <c r="F35" s="28">
        <v>15128.25</v>
      </c>
      <c r="G35" s="28">
        <v>195218847.75</v>
      </c>
      <c r="H35" s="28">
        <v>14418</v>
      </c>
      <c r="I35" s="28">
        <v>295536492.21000004</v>
      </c>
      <c r="J35" s="29">
        <f t="shared" si="0"/>
        <v>0.95305141044073172</v>
      </c>
      <c r="K35" s="30">
        <f t="shared" si="1"/>
        <v>1.5138727413680273</v>
      </c>
      <c r="L35" s="36"/>
      <c r="M35" s="32"/>
      <c r="N35" s="33"/>
      <c r="O35" s="34"/>
      <c r="P35" s="34"/>
    </row>
    <row r="36" spans="2:16" s="35" customFormat="1" ht="54.95" customHeight="1" x14ac:dyDescent="0.3">
      <c r="B36" s="38" t="s">
        <v>64</v>
      </c>
      <c r="C36" s="27" t="s">
        <v>57</v>
      </c>
      <c r="D36" s="28">
        <v>38292</v>
      </c>
      <c r="E36" s="28">
        <v>248119096</v>
      </c>
      <c r="F36" s="28">
        <v>9573</v>
      </c>
      <c r="G36" s="28">
        <v>62029774</v>
      </c>
      <c r="H36" s="28">
        <v>8705</v>
      </c>
      <c r="I36" s="28">
        <v>99538323.1567</v>
      </c>
      <c r="J36" s="29">
        <f t="shared" si="0"/>
        <v>0.90932831923117097</v>
      </c>
      <c r="K36" s="30">
        <f t="shared" si="1"/>
        <v>1.6046862133771438</v>
      </c>
      <c r="L36" s="36"/>
      <c r="M36" s="32"/>
      <c r="N36" s="33"/>
      <c r="O36" s="34"/>
      <c r="P36" s="34"/>
    </row>
    <row r="37" spans="2:16" s="35" customFormat="1" ht="54.95" customHeight="1" x14ac:dyDescent="0.3">
      <c r="B37" s="38" t="s">
        <v>65</v>
      </c>
      <c r="C37" s="27" t="s">
        <v>57</v>
      </c>
      <c r="D37" s="28">
        <v>62744</v>
      </c>
      <c r="E37" s="28">
        <v>586422081</v>
      </c>
      <c r="F37" s="28">
        <v>15686.25</v>
      </c>
      <c r="G37" s="28">
        <v>146605520.25</v>
      </c>
      <c r="H37" s="28">
        <v>15914</v>
      </c>
      <c r="I37" s="28">
        <v>275019127.88299996</v>
      </c>
      <c r="J37" s="29">
        <f t="shared" si="0"/>
        <v>1.0145190851860706</v>
      </c>
      <c r="K37" s="30">
        <f t="shared" si="1"/>
        <v>1.8759124991611629</v>
      </c>
      <c r="L37" s="36"/>
      <c r="M37" s="32"/>
      <c r="N37" s="33"/>
      <c r="O37" s="34"/>
      <c r="P37" s="34"/>
    </row>
    <row r="38" spans="2:16" ht="15.75" customHeight="1" x14ac:dyDescent="0.25">
      <c r="B38" s="162" t="s">
        <v>26</v>
      </c>
      <c r="C38" s="163"/>
      <c r="D38" s="163"/>
      <c r="E38" s="163"/>
      <c r="F38" s="163"/>
      <c r="G38" s="163"/>
      <c r="H38" s="163"/>
      <c r="I38" s="163"/>
      <c r="J38" s="163"/>
      <c r="K38" s="164"/>
      <c r="L38" s="1"/>
    </row>
    <row r="39" spans="2:16" ht="27.75" customHeight="1" x14ac:dyDescent="0.25">
      <c r="B39" s="154" t="s">
        <v>27</v>
      </c>
      <c r="C39" s="155"/>
      <c r="D39" s="155"/>
      <c r="E39" s="155"/>
      <c r="F39" s="155"/>
      <c r="G39" s="155"/>
      <c r="H39" s="155"/>
      <c r="I39" s="155"/>
      <c r="J39" s="155"/>
      <c r="K39" s="156"/>
    </row>
    <row r="40" spans="2:16" s="9" customFormat="1" ht="17.25" x14ac:dyDescent="0.3">
      <c r="B40" s="51" t="s">
        <v>28</v>
      </c>
      <c r="C40" s="99" t="s">
        <v>56</v>
      </c>
      <c r="D40" s="99"/>
      <c r="E40" s="99"/>
      <c r="F40" s="99"/>
      <c r="G40" s="99"/>
      <c r="H40" s="99"/>
      <c r="I40" s="99"/>
      <c r="J40" s="99"/>
      <c r="K40" s="100"/>
      <c r="L40" s="8"/>
      <c r="N40" s="11"/>
      <c r="O40" s="11"/>
      <c r="P40" s="11"/>
    </row>
    <row r="41" spans="2:16" s="9" customFormat="1" ht="78" customHeight="1" x14ac:dyDescent="0.3">
      <c r="B41" s="52" t="s">
        <v>29</v>
      </c>
      <c r="C41" s="153" t="s">
        <v>66</v>
      </c>
      <c r="D41" s="153"/>
      <c r="E41" s="153"/>
      <c r="F41" s="153"/>
      <c r="G41" s="153"/>
      <c r="H41" s="153"/>
      <c r="I41" s="153"/>
      <c r="J41" s="153"/>
      <c r="K41" s="123"/>
      <c r="L41" s="8"/>
      <c r="N41" s="11"/>
      <c r="O41" s="11"/>
      <c r="P41" s="11"/>
    </row>
    <row r="42" spans="2:16" s="9" customFormat="1" ht="80.25" customHeight="1" x14ac:dyDescent="0.3">
      <c r="B42" s="52" t="s">
        <v>30</v>
      </c>
      <c r="C42" s="153" t="s">
        <v>115</v>
      </c>
      <c r="D42" s="153"/>
      <c r="E42" s="153"/>
      <c r="F42" s="153"/>
      <c r="G42" s="153"/>
      <c r="H42" s="153"/>
      <c r="I42" s="153"/>
      <c r="J42" s="153"/>
      <c r="K42" s="123"/>
      <c r="L42" s="8"/>
      <c r="N42" s="11"/>
      <c r="O42" s="11"/>
      <c r="P42" s="11"/>
    </row>
    <row r="43" spans="2:16" s="9" customFormat="1" ht="68.25" customHeight="1" x14ac:dyDescent="0.3">
      <c r="B43" s="53" t="s">
        <v>31</v>
      </c>
      <c r="C43" s="153" t="s">
        <v>116</v>
      </c>
      <c r="D43" s="153"/>
      <c r="E43" s="153"/>
      <c r="F43" s="153"/>
      <c r="G43" s="153"/>
      <c r="H43" s="153"/>
      <c r="I43" s="153"/>
      <c r="J43" s="153"/>
      <c r="K43" s="123"/>
      <c r="L43" s="8"/>
      <c r="N43" s="11"/>
      <c r="O43" s="11"/>
      <c r="P43" s="11"/>
    </row>
    <row r="44" spans="2:16" s="9" customFormat="1" ht="17.25" x14ac:dyDescent="0.3">
      <c r="B44" s="51" t="s">
        <v>28</v>
      </c>
      <c r="C44" s="99" t="s">
        <v>58</v>
      </c>
      <c r="D44" s="99"/>
      <c r="E44" s="99"/>
      <c r="F44" s="99"/>
      <c r="G44" s="99"/>
      <c r="H44" s="99"/>
      <c r="I44" s="99"/>
      <c r="J44" s="99"/>
      <c r="K44" s="100"/>
      <c r="L44" s="8"/>
      <c r="N44" s="11"/>
      <c r="O44" s="11"/>
      <c r="P44" s="11"/>
    </row>
    <row r="45" spans="2:16" s="9" customFormat="1" ht="67.5" customHeight="1" x14ac:dyDescent="0.3">
      <c r="B45" s="52" t="s">
        <v>29</v>
      </c>
      <c r="C45" s="153" t="s">
        <v>67</v>
      </c>
      <c r="D45" s="153"/>
      <c r="E45" s="153"/>
      <c r="F45" s="153"/>
      <c r="G45" s="153"/>
      <c r="H45" s="153"/>
      <c r="I45" s="153"/>
      <c r="J45" s="153"/>
      <c r="K45" s="123"/>
      <c r="L45" s="8"/>
      <c r="N45" s="11"/>
      <c r="O45" s="11"/>
      <c r="P45" s="11"/>
    </row>
    <row r="46" spans="2:16" s="9" customFormat="1" ht="81" customHeight="1" x14ac:dyDescent="0.3">
      <c r="B46" s="52" t="s">
        <v>30</v>
      </c>
      <c r="C46" s="153" t="s">
        <v>117</v>
      </c>
      <c r="D46" s="153"/>
      <c r="E46" s="153"/>
      <c r="F46" s="153"/>
      <c r="G46" s="153"/>
      <c r="H46" s="153"/>
      <c r="I46" s="153"/>
      <c r="J46" s="153"/>
      <c r="K46" s="123"/>
      <c r="L46" s="8"/>
      <c r="N46" s="11"/>
      <c r="O46" s="11"/>
      <c r="P46" s="11"/>
    </row>
    <row r="47" spans="2:16" s="9" customFormat="1" ht="63" customHeight="1" x14ac:dyDescent="0.3">
      <c r="B47" s="53" t="s">
        <v>31</v>
      </c>
      <c r="C47" s="127" t="s">
        <v>118</v>
      </c>
      <c r="D47" s="127"/>
      <c r="E47" s="127"/>
      <c r="F47" s="127"/>
      <c r="G47" s="127"/>
      <c r="H47" s="127"/>
      <c r="I47" s="127"/>
      <c r="J47" s="127"/>
      <c r="K47" s="128"/>
      <c r="L47" s="8"/>
      <c r="N47" s="11"/>
      <c r="O47" s="11"/>
      <c r="P47" s="11"/>
    </row>
    <row r="48" spans="2:16" s="9" customFormat="1" ht="17.25" x14ac:dyDescent="0.3">
      <c r="B48" s="51" t="s">
        <v>28</v>
      </c>
      <c r="C48" s="99" t="s">
        <v>59</v>
      </c>
      <c r="D48" s="99"/>
      <c r="E48" s="99"/>
      <c r="F48" s="99"/>
      <c r="G48" s="99"/>
      <c r="H48" s="99"/>
      <c r="I48" s="99"/>
      <c r="J48" s="99"/>
      <c r="K48" s="100"/>
      <c r="L48" s="8"/>
      <c r="N48" s="11"/>
      <c r="O48" s="11"/>
      <c r="P48" s="11"/>
    </row>
    <row r="49" spans="2:16" s="9" customFormat="1" ht="31.5" customHeight="1" x14ac:dyDescent="0.3">
      <c r="B49" s="52" t="s">
        <v>29</v>
      </c>
      <c r="C49" s="122" t="s">
        <v>68</v>
      </c>
      <c r="D49" s="122"/>
      <c r="E49" s="122"/>
      <c r="F49" s="122"/>
      <c r="G49" s="122"/>
      <c r="H49" s="122"/>
      <c r="I49" s="122"/>
      <c r="J49" s="122"/>
      <c r="K49" s="123"/>
      <c r="L49" s="8"/>
      <c r="N49" s="11"/>
      <c r="O49" s="11"/>
      <c r="P49" s="11"/>
    </row>
    <row r="50" spans="2:16" s="9" customFormat="1" ht="82.5" customHeight="1" x14ac:dyDescent="0.3">
      <c r="B50" s="52" t="s">
        <v>30</v>
      </c>
      <c r="C50" s="122" t="s">
        <v>119</v>
      </c>
      <c r="D50" s="122"/>
      <c r="E50" s="122"/>
      <c r="F50" s="122"/>
      <c r="G50" s="122"/>
      <c r="H50" s="122"/>
      <c r="I50" s="122"/>
      <c r="J50" s="122"/>
      <c r="K50" s="123"/>
      <c r="L50" s="8"/>
      <c r="N50" s="11"/>
      <c r="O50" s="11"/>
      <c r="P50" s="11"/>
    </row>
    <row r="51" spans="2:16" s="9" customFormat="1" ht="69.75" customHeight="1" x14ac:dyDescent="0.3">
      <c r="B51" s="52" t="s">
        <v>31</v>
      </c>
      <c r="C51" s="127" t="s">
        <v>120</v>
      </c>
      <c r="D51" s="127"/>
      <c r="E51" s="127"/>
      <c r="F51" s="127"/>
      <c r="G51" s="127"/>
      <c r="H51" s="127"/>
      <c r="I51" s="127"/>
      <c r="J51" s="127"/>
      <c r="K51" s="128"/>
      <c r="L51" s="8"/>
      <c r="N51" s="11"/>
      <c r="O51" s="11"/>
      <c r="P51" s="11"/>
    </row>
    <row r="52" spans="2:16" s="9" customFormat="1" ht="17.25" x14ac:dyDescent="0.3">
      <c r="B52" s="51" t="s">
        <v>28</v>
      </c>
      <c r="C52" s="99" t="s">
        <v>60</v>
      </c>
      <c r="D52" s="99"/>
      <c r="E52" s="99"/>
      <c r="F52" s="99"/>
      <c r="G52" s="99"/>
      <c r="H52" s="99"/>
      <c r="I52" s="99"/>
      <c r="J52" s="99"/>
      <c r="K52" s="100"/>
      <c r="L52" s="8"/>
      <c r="N52" s="11"/>
      <c r="O52" s="11"/>
      <c r="P52" s="11"/>
    </row>
    <row r="53" spans="2:16" s="9" customFormat="1" ht="62.25" customHeight="1" x14ac:dyDescent="0.3">
      <c r="B53" s="52" t="s">
        <v>29</v>
      </c>
      <c r="C53" s="122" t="s">
        <v>69</v>
      </c>
      <c r="D53" s="122"/>
      <c r="E53" s="122"/>
      <c r="F53" s="122"/>
      <c r="G53" s="122"/>
      <c r="H53" s="122"/>
      <c r="I53" s="122"/>
      <c r="J53" s="122"/>
      <c r="K53" s="123"/>
      <c r="L53" s="8"/>
      <c r="N53" s="11"/>
      <c r="O53" s="11"/>
      <c r="P53" s="11"/>
    </row>
    <row r="54" spans="2:16" s="9" customFormat="1" ht="81" customHeight="1" x14ac:dyDescent="0.3">
      <c r="B54" s="52" t="s">
        <v>30</v>
      </c>
      <c r="C54" s="122" t="s">
        <v>121</v>
      </c>
      <c r="D54" s="122"/>
      <c r="E54" s="122"/>
      <c r="F54" s="122"/>
      <c r="G54" s="122"/>
      <c r="H54" s="122"/>
      <c r="I54" s="122"/>
      <c r="J54" s="122"/>
      <c r="K54" s="123"/>
      <c r="L54" s="8"/>
      <c r="N54" s="11"/>
      <c r="O54" s="11"/>
      <c r="P54" s="11"/>
    </row>
    <row r="55" spans="2:16" s="9" customFormat="1" ht="56.25" customHeight="1" x14ac:dyDescent="0.3">
      <c r="B55" s="52" t="s">
        <v>31</v>
      </c>
      <c r="C55" s="122" t="s">
        <v>122</v>
      </c>
      <c r="D55" s="122"/>
      <c r="E55" s="122"/>
      <c r="F55" s="122"/>
      <c r="G55" s="122"/>
      <c r="H55" s="122"/>
      <c r="I55" s="122"/>
      <c r="J55" s="122"/>
      <c r="K55" s="123"/>
      <c r="L55" s="8"/>
      <c r="N55" s="11"/>
      <c r="O55" s="11"/>
      <c r="P55" s="11"/>
    </row>
    <row r="56" spans="2:16" s="9" customFormat="1" ht="17.25" x14ac:dyDescent="0.3">
      <c r="B56" s="51" t="s">
        <v>28</v>
      </c>
      <c r="C56" s="99" t="s">
        <v>61</v>
      </c>
      <c r="D56" s="99"/>
      <c r="E56" s="99"/>
      <c r="F56" s="99"/>
      <c r="G56" s="99"/>
      <c r="H56" s="99"/>
      <c r="I56" s="99"/>
      <c r="J56" s="99"/>
      <c r="K56" s="100"/>
      <c r="L56" s="8"/>
      <c r="N56" s="11"/>
      <c r="O56" s="11"/>
      <c r="P56" s="11"/>
    </row>
    <row r="57" spans="2:16" s="9" customFormat="1" ht="100.5" customHeight="1" x14ac:dyDescent="0.3">
      <c r="B57" s="52" t="s">
        <v>29</v>
      </c>
      <c r="C57" s="122" t="s">
        <v>70</v>
      </c>
      <c r="D57" s="122"/>
      <c r="E57" s="122"/>
      <c r="F57" s="122"/>
      <c r="G57" s="122"/>
      <c r="H57" s="122"/>
      <c r="I57" s="122"/>
      <c r="J57" s="122"/>
      <c r="K57" s="123"/>
      <c r="L57" s="8"/>
      <c r="N57" s="11"/>
      <c r="O57" s="11"/>
      <c r="P57" s="11"/>
    </row>
    <row r="58" spans="2:16" s="9" customFormat="1" ht="69" customHeight="1" x14ac:dyDescent="0.3">
      <c r="B58" s="52" t="s">
        <v>30</v>
      </c>
      <c r="C58" s="122" t="s">
        <v>123</v>
      </c>
      <c r="D58" s="122"/>
      <c r="E58" s="122"/>
      <c r="F58" s="122"/>
      <c r="G58" s="122"/>
      <c r="H58" s="122"/>
      <c r="I58" s="122"/>
      <c r="J58" s="122"/>
      <c r="K58" s="123"/>
      <c r="L58" s="8"/>
      <c r="N58" s="11"/>
      <c r="O58" s="11"/>
      <c r="P58" s="11"/>
    </row>
    <row r="59" spans="2:16" s="9" customFormat="1" ht="57" customHeight="1" x14ac:dyDescent="0.3">
      <c r="B59" s="52" t="s">
        <v>31</v>
      </c>
      <c r="C59" s="127" t="s">
        <v>124</v>
      </c>
      <c r="D59" s="127"/>
      <c r="E59" s="127"/>
      <c r="F59" s="127"/>
      <c r="G59" s="127"/>
      <c r="H59" s="127"/>
      <c r="I59" s="127"/>
      <c r="J59" s="127"/>
      <c r="K59" s="128"/>
      <c r="L59" s="8"/>
      <c r="N59" s="11"/>
      <c r="O59" s="11"/>
      <c r="P59" s="11"/>
    </row>
    <row r="60" spans="2:16" ht="17.25" x14ac:dyDescent="0.25">
      <c r="B60" s="51" t="s">
        <v>28</v>
      </c>
      <c r="C60" s="99" t="s">
        <v>62</v>
      </c>
      <c r="D60" s="99"/>
      <c r="E60" s="99"/>
      <c r="F60" s="99"/>
      <c r="G60" s="99"/>
      <c r="H60" s="99"/>
      <c r="I60" s="99"/>
      <c r="J60" s="99"/>
      <c r="K60" s="100"/>
    </row>
    <row r="61" spans="2:16" ht="139.5" customHeight="1" x14ac:dyDescent="0.25">
      <c r="B61" s="52" t="s">
        <v>29</v>
      </c>
      <c r="C61" s="122" t="s">
        <v>87</v>
      </c>
      <c r="D61" s="122"/>
      <c r="E61" s="122"/>
      <c r="F61" s="122"/>
      <c r="G61" s="122"/>
      <c r="H61" s="122"/>
      <c r="I61" s="122"/>
      <c r="J61" s="122"/>
      <c r="K61" s="123"/>
    </row>
    <row r="62" spans="2:16" ht="69.75" customHeight="1" x14ac:dyDescent="0.25">
      <c r="B62" s="52" t="s">
        <v>30</v>
      </c>
      <c r="C62" s="122" t="s">
        <v>125</v>
      </c>
      <c r="D62" s="122"/>
      <c r="E62" s="122"/>
      <c r="F62" s="122"/>
      <c r="G62" s="122"/>
      <c r="H62" s="122"/>
      <c r="I62" s="122"/>
      <c r="J62" s="122"/>
      <c r="K62" s="123"/>
    </row>
    <row r="63" spans="2:16" ht="55.5" customHeight="1" x14ac:dyDescent="0.25">
      <c r="B63" s="52" t="s">
        <v>31</v>
      </c>
      <c r="C63" s="127" t="s">
        <v>126</v>
      </c>
      <c r="D63" s="127"/>
      <c r="E63" s="127"/>
      <c r="F63" s="127"/>
      <c r="G63" s="127"/>
      <c r="H63" s="127"/>
      <c r="I63" s="127"/>
      <c r="J63" s="127"/>
      <c r="K63" s="128"/>
    </row>
    <row r="64" spans="2:16" ht="17.25" x14ac:dyDescent="0.25">
      <c r="B64" s="51" t="s">
        <v>28</v>
      </c>
      <c r="C64" s="99" t="s">
        <v>63</v>
      </c>
      <c r="D64" s="99"/>
      <c r="E64" s="99"/>
      <c r="F64" s="99"/>
      <c r="G64" s="99"/>
      <c r="H64" s="99"/>
      <c r="I64" s="99"/>
      <c r="J64" s="99"/>
      <c r="K64" s="100"/>
    </row>
    <row r="65" spans="2:16" ht="60" customHeight="1" x14ac:dyDescent="0.25">
      <c r="B65" s="52" t="s">
        <v>29</v>
      </c>
      <c r="C65" s="153" t="s">
        <v>71</v>
      </c>
      <c r="D65" s="153"/>
      <c r="E65" s="153"/>
      <c r="F65" s="153"/>
      <c r="G65" s="153"/>
      <c r="H65" s="153"/>
      <c r="I65" s="153"/>
      <c r="J65" s="153"/>
      <c r="K65" s="123"/>
    </row>
    <row r="66" spans="2:16" ht="81.75" customHeight="1" x14ac:dyDescent="0.25">
      <c r="B66" s="52" t="s">
        <v>30</v>
      </c>
      <c r="C66" s="153" t="s">
        <v>127</v>
      </c>
      <c r="D66" s="153"/>
      <c r="E66" s="153"/>
      <c r="F66" s="153"/>
      <c r="G66" s="153"/>
      <c r="H66" s="153"/>
      <c r="I66" s="153"/>
      <c r="J66" s="153"/>
      <c r="K66" s="123"/>
    </row>
    <row r="67" spans="2:16" ht="33" customHeight="1" x14ac:dyDescent="0.25">
      <c r="B67" s="53" t="s">
        <v>31</v>
      </c>
      <c r="C67" s="122" t="s">
        <v>128</v>
      </c>
      <c r="D67" s="122"/>
      <c r="E67" s="122"/>
      <c r="F67" s="122"/>
      <c r="G67" s="122"/>
      <c r="H67" s="122"/>
      <c r="I67" s="122"/>
      <c r="J67" s="122"/>
      <c r="K67" s="123"/>
    </row>
    <row r="68" spans="2:16" s="9" customFormat="1" ht="17.25" x14ac:dyDescent="0.3">
      <c r="B68" s="51" t="s">
        <v>28</v>
      </c>
      <c r="C68" s="99" t="s">
        <v>64</v>
      </c>
      <c r="D68" s="99"/>
      <c r="E68" s="99"/>
      <c r="F68" s="99"/>
      <c r="G68" s="99"/>
      <c r="H68" s="99"/>
      <c r="I68" s="99"/>
      <c r="J68" s="99"/>
      <c r="K68" s="100"/>
      <c r="L68" s="8"/>
      <c r="N68" s="11"/>
      <c r="O68" s="11"/>
      <c r="P68" s="11"/>
    </row>
    <row r="69" spans="2:16" s="9" customFormat="1" ht="63" customHeight="1" x14ac:dyDescent="0.3">
      <c r="B69" s="52" t="s">
        <v>29</v>
      </c>
      <c r="C69" s="153" t="s">
        <v>72</v>
      </c>
      <c r="D69" s="153"/>
      <c r="E69" s="153"/>
      <c r="F69" s="153"/>
      <c r="G69" s="153"/>
      <c r="H69" s="153"/>
      <c r="I69" s="153"/>
      <c r="J69" s="153"/>
      <c r="K69" s="123"/>
      <c r="L69" s="8"/>
      <c r="N69" s="11"/>
      <c r="O69" s="11"/>
      <c r="P69" s="11"/>
    </row>
    <row r="70" spans="2:16" s="9" customFormat="1" ht="85.5" customHeight="1" x14ac:dyDescent="0.3">
      <c r="B70" s="52" t="s">
        <v>30</v>
      </c>
      <c r="C70" s="153" t="s">
        <v>129</v>
      </c>
      <c r="D70" s="153"/>
      <c r="E70" s="153"/>
      <c r="F70" s="153"/>
      <c r="G70" s="153"/>
      <c r="H70" s="153"/>
      <c r="I70" s="153"/>
      <c r="J70" s="153"/>
      <c r="K70" s="123"/>
      <c r="L70" s="8"/>
      <c r="N70" s="11"/>
      <c r="O70" s="11"/>
      <c r="P70" s="11"/>
    </row>
    <row r="71" spans="2:16" s="9" customFormat="1" ht="60.75" customHeight="1" x14ac:dyDescent="0.3">
      <c r="B71" s="53" t="s">
        <v>31</v>
      </c>
      <c r="C71" s="127" t="s">
        <v>130</v>
      </c>
      <c r="D71" s="127"/>
      <c r="E71" s="127"/>
      <c r="F71" s="127"/>
      <c r="G71" s="127"/>
      <c r="H71" s="127"/>
      <c r="I71" s="127"/>
      <c r="J71" s="127"/>
      <c r="K71" s="128"/>
      <c r="L71" s="8"/>
      <c r="N71" s="11"/>
      <c r="O71" s="11"/>
      <c r="P71" s="11"/>
    </row>
    <row r="72" spans="2:16" s="9" customFormat="1" ht="17.25" x14ac:dyDescent="0.3">
      <c r="B72" s="51" t="s">
        <v>28</v>
      </c>
      <c r="C72" s="99" t="s">
        <v>65</v>
      </c>
      <c r="D72" s="99"/>
      <c r="E72" s="99"/>
      <c r="F72" s="99"/>
      <c r="G72" s="99"/>
      <c r="H72" s="99"/>
      <c r="I72" s="99"/>
      <c r="J72" s="99"/>
      <c r="K72" s="100"/>
      <c r="L72" s="8"/>
      <c r="N72" s="11"/>
      <c r="O72" s="11"/>
      <c r="P72" s="11"/>
    </row>
    <row r="73" spans="2:16" s="9" customFormat="1" ht="53.25" customHeight="1" x14ac:dyDescent="0.3">
      <c r="B73" s="52" t="s">
        <v>29</v>
      </c>
      <c r="C73" s="122" t="s">
        <v>73</v>
      </c>
      <c r="D73" s="122"/>
      <c r="E73" s="122"/>
      <c r="F73" s="122"/>
      <c r="G73" s="122"/>
      <c r="H73" s="122"/>
      <c r="I73" s="122"/>
      <c r="J73" s="122"/>
      <c r="K73" s="123"/>
      <c r="L73" s="8"/>
      <c r="N73" s="11"/>
      <c r="O73" s="11"/>
      <c r="P73" s="11"/>
    </row>
    <row r="74" spans="2:16" s="9" customFormat="1" ht="77.25" customHeight="1" x14ac:dyDescent="0.3">
      <c r="B74" s="52" t="s">
        <v>30</v>
      </c>
      <c r="C74" s="122" t="s">
        <v>131</v>
      </c>
      <c r="D74" s="122"/>
      <c r="E74" s="122"/>
      <c r="F74" s="122"/>
      <c r="G74" s="122"/>
      <c r="H74" s="122"/>
      <c r="I74" s="122"/>
      <c r="J74" s="122"/>
      <c r="K74" s="123"/>
      <c r="L74" s="8"/>
      <c r="N74" s="11"/>
      <c r="O74" s="11"/>
      <c r="P74" s="11"/>
    </row>
    <row r="75" spans="2:16" s="9" customFormat="1" ht="44.25" customHeight="1" x14ac:dyDescent="0.3">
      <c r="B75" s="52" t="s">
        <v>31</v>
      </c>
      <c r="C75" s="122" t="s">
        <v>132</v>
      </c>
      <c r="D75" s="122"/>
      <c r="E75" s="122"/>
      <c r="F75" s="122"/>
      <c r="G75" s="122"/>
      <c r="H75" s="122"/>
      <c r="I75" s="122"/>
      <c r="J75" s="122"/>
      <c r="K75" s="123"/>
      <c r="L75" s="8"/>
      <c r="N75" s="11"/>
      <c r="O75" s="11"/>
      <c r="P75" s="11"/>
    </row>
    <row r="76" spans="2:16" s="9" customFormat="1" ht="17.25" x14ac:dyDescent="0.3">
      <c r="B76" s="88" t="s">
        <v>106</v>
      </c>
      <c r="C76" s="124"/>
      <c r="D76" s="124"/>
      <c r="E76" s="124"/>
      <c r="F76" s="124"/>
      <c r="G76" s="124"/>
      <c r="H76" s="124"/>
      <c r="I76" s="124"/>
      <c r="J76" s="124"/>
      <c r="K76" s="90"/>
      <c r="L76" s="8"/>
      <c r="N76" s="11"/>
      <c r="O76" s="11"/>
      <c r="P76" s="11"/>
    </row>
    <row r="77" spans="2:16" s="9" customFormat="1" ht="17.25" x14ac:dyDescent="0.3">
      <c r="B77" s="91" t="s">
        <v>32</v>
      </c>
      <c r="C77" s="125"/>
      <c r="D77" s="125"/>
      <c r="E77" s="125"/>
      <c r="F77" s="125"/>
      <c r="G77" s="125"/>
      <c r="H77" s="125"/>
      <c r="I77" s="125"/>
      <c r="J77" s="125"/>
      <c r="K77" s="93"/>
      <c r="L77" s="8"/>
      <c r="N77" s="11"/>
      <c r="O77" s="11"/>
      <c r="P77" s="11"/>
    </row>
    <row r="78" spans="2:16" s="9" customFormat="1" ht="129.75" customHeight="1" x14ac:dyDescent="0.3">
      <c r="B78" s="126" t="s">
        <v>84</v>
      </c>
      <c r="C78" s="127"/>
      <c r="D78" s="127"/>
      <c r="E78" s="127"/>
      <c r="F78" s="127"/>
      <c r="G78" s="127"/>
      <c r="H78" s="127"/>
      <c r="I78" s="127"/>
      <c r="J78" s="127"/>
      <c r="K78" s="128"/>
      <c r="L78" s="8"/>
      <c r="N78" s="11"/>
      <c r="O78" s="11"/>
      <c r="P78" s="11"/>
    </row>
    <row r="79" spans="2:16" s="9" customFormat="1" ht="17.2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8"/>
      <c r="N79" s="11"/>
      <c r="O79" s="11"/>
      <c r="P79" s="11"/>
    </row>
    <row r="80" spans="2:16" s="9" customFormat="1" ht="17.25" x14ac:dyDescent="0.3">
      <c r="B80" s="97" t="s">
        <v>107</v>
      </c>
      <c r="C80" s="97"/>
      <c r="D80" s="97"/>
      <c r="E80" s="97"/>
      <c r="F80" s="97"/>
      <c r="G80" s="97"/>
      <c r="H80" s="97"/>
      <c r="I80" s="97"/>
      <c r="J80" s="97"/>
      <c r="K80" s="97"/>
      <c r="L80" s="8"/>
      <c r="N80" s="11"/>
      <c r="O80" s="11"/>
      <c r="P80" s="11"/>
    </row>
    <row r="81" spans="2:16" s="9" customFormat="1" ht="17.25" x14ac:dyDescent="0.3">
      <c r="B81" s="8"/>
      <c r="C81" s="8"/>
      <c r="D81" s="8"/>
      <c r="E81" s="8"/>
      <c r="F81" s="8"/>
      <c r="G81" s="8"/>
      <c r="H81" s="98"/>
      <c r="I81" s="98"/>
      <c r="J81" s="98"/>
      <c r="K81" s="98"/>
      <c r="L81" s="8"/>
      <c r="N81" s="11"/>
      <c r="O81" s="11"/>
      <c r="P81" s="11"/>
    </row>
    <row r="82" spans="2:16" s="9" customFormat="1" ht="17.25" x14ac:dyDescent="0.3">
      <c r="B82" s="55" t="s">
        <v>74</v>
      </c>
      <c r="C82" s="129">
        <f>B25</f>
        <v>3747234963</v>
      </c>
      <c r="D82" s="129"/>
      <c r="E82" s="8"/>
      <c r="F82" s="8"/>
      <c r="G82" s="8"/>
      <c r="H82" s="87"/>
      <c r="I82" s="87"/>
      <c r="J82" s="87"/>
      <c r="K82" s="87"/>
      <c r="L82" s="8"/>
      <c r="N82" s="11"/>
      <c r="O82" s="11"/>
      <c r="P82" s="11"/>
    </row>
    <row r="83" spans="2:16" s="9" customFormat="1" ht="17.25" x14ac:dyDescent="0.3">
      <c r="B83" s="55" t="s">
        <v>75</v>
      </c>
      <c r="C83" s="129">
        <f>D25</f>
        <v>936808740.75</v>
      </c>
      <c r="D83" s="129"/>
      <c r="E83" s="8"/>
      <c r="F83" s="8"/>
      <c r="G83" s="8"/>
      <c r="H83" s="87"/>
      <c r="I83" s="87"/>
      <c r="J83" s="87"/>
      <c r="K83" s="87"/>
      <c r="L83" s="8"/>
      <c r="N83" s="11"/>
      <c r="O83" s="11"/>
      <c r="P83" s="11"/>
    </row>
    <row r="84" spans="2:16" s="9" customFormat="1" ht="17.25" x14ac:dyDescent="0.3">
      <c r="B84" s="55" t="s">
        <v>76</v>
      </c>
      <c r="C84" s="129">
        <f>G25</f>
        <v>1668824981.3654001</v>
      </c>
      <c r="D84" s="129"/>
      <c r="E84" s="8"/>
      <c r="F84" s="8"/>
      <c r="G84" s="8"/>
      <c r="H84" s="8"/>
      <c r="I84" s="8"/>
      <c r="J84" s="8"/>
      <c r="K84" s="8"/>
      <c r="L84" s="8"/>
      <c r="N84" s="11"/>
      <c r="O84" s="11"/>
      <c r="P84" s="11"/>
    </row>
    <row r="85" spans="2:16" x14ac:dyDescent="0.25">
      <c r="B85" s="7"/>
      <c r="C85" s="6"/>
      <c r="D85" s="6"/>
    </row>
    <row r="86" spans="2:16" x14ac:dyDescent="0.25">
      <c r="B86" s="7"/>
      <c r="C86" s="6"/>
      <c r="D86" s="6"/>
    </row>
    <row r="87" spans="2:16" ht="15.75" thickBot="1" x14ac:dyDescent="0.3">
      <c r="B87" s="7"/>
      <c r="C87" s="6"/>
      <c r="D87" s="6"/>
    </row>
    <row r="88" spans="2:16" ht="18" thickBot="1" x14ac:dyDescent="0.3">
      <c r="B88" s="56"/>
      <c r="C88" s="130" t="s">
        <v>45</v>
      </c>
      <c r="D88" s="131"/>
      <c r="E88" s="131"/>
      <c r="F88" s="131"/>
      <c r="G88" s="131"/>
      <c r="H88" s="131"/>
      <c r="I88" s="131"/>
      <c r="J88" s="131"/>
      <c r="K88" s="132"/>
    </row>
    <row r="89" spans="2:16" ht="25.5" customHeight="1" thickBot="1" x14ac:dyDescent="0.3">
      <c r="B89" s="57"/>
      <c r="C89" s="133" t="s">
        <v>0</v>
      </c>
      <c r="D89" s="134"/>
      <c r="E89" s="133" t="s">
        <v>1</v>
      </c>
      <c r="F89" s="135"/>
      <c r="G89" s="135"/>
      <c r="H89" s="134"/>
      <c r="I89" s="136"/>
      <c r="J89" s="80" t="s">
        <v>2</v>
      </c>
      <c r="K89" s="81" t="s">
        <v>3</v>
      </c>
    </row>
    <row r="90" spans="2:16" ht="18" customHeight="1" thickBot="1" x14ac:dyDescent="0.3">
      <c r="B90" s="58"/>
      <c r="C90" s="137" t="s">
        <v>4</v>
      </c>
      <c r="D90" s="138"/>
      <c r="E90" s="139" t="s">
        <v>111</v>
      </c>
      <c r="F90" s="140"/>
      <c r="G90" s="140"/>
      <c r="H90" s="140"/>
      <c r="I90" s="141"/>
      <c r="J90" s="85">
        <v>45208</v>
      </c>
      <c r="K90" s="86" t="s">
        <v>112</v>
      </c>
    </row>
    <row r="91" spans="2:16" ht="17.25" x14ac:dyDescent="0.3">
      <c r="B91" s="142"/>
      <c r="C91" s="143"/>
      <c r="D91" s="143"/>
      <c r="E91" s="144"/>
      <c r="F91" s="144"/>
      <c r="G91" s="144"/>
      <c r="H91" s="144"/>
      <c r="I91" s="144"/>
      <c r="J91" s="143"/>
      <c r="K91" s="145"/>
    </row>
    <row r="92" spans="2:16" ht="4.5" customHeight="1" x14ac:dyDescent="0.3">
      <c r="B92" s="146"/>
      <c r="C92" s="147"/>
      <c r="D92" s="147"/>
      <c r="E92" s="147"/>
      <c r="F92" s="147"/>
      <c r="G92" s="147"/>
      <c r="H92" s="147"/>
      <c r="I92" s="147"/>
      <c r="J92" s="147"/>
      <c r="K92" s="148"/>
    </row>
    <row r="93" spans="2:16" ht="17.25" x14ac:dyDescent="0.25">
      <c r="B93" s="88" t="s">
        <v>100</v>
      </c>
      <c r="C93" s="89"/>
      <c r="D93" s="89"/>
      <c r="E93" s="89"/>
      <c r="F93" s="89"/>
      <c r="G93" s="89"/>
      <c r="H93" s="89"/>
      <c r="I93" s="89"/>
      <c r="J93" s="89"/>
      <c r="K93" s="90"/>
    </row>
    <row r="94" spans="2:16" ht="19.5" customHeight="1" x14ac:dyDescent="0.25">
      <c r="B94" s="103" t="s">
        <v>5</v>
      </c>
      <c r="C94" s="104"/>
      <c r="D94" s="104"/>
      <c r="E94" s="104"/>
      <c r="F94" s="104"/>
      <c r="G94" s="104"/>
      <c r="H94" s="104"/>
      <c r="I94" s="104"/>
      <c r="J94" s="104"/>
      <c r="K94" s="105"/>
    </row>
    <row r="95" spans="2:16" ht="19.5" customHeight="1" x14ac:dyDescent="0.25">
      <c r="B95" s="59" t="s">
        <v>6</v>
      </c>
      <c r="C95" s="149" t="s">
        <v>47</v>
      </c>
      <c r="D95" s="149"/>
      <c r="E95" s="149"/>
      <c r="F95" s="149"/>
      <c r="G95" s="149"/>
      <c r="H95" s="149"/>
      <c r="I95" s="149"/>
      <c r="J95" s="149"/>
      <c r="K95" s="150"/>
    </row>
    <row r="96" spans="2:16" ht="36" customHeight="1" x14ac:dyDescent="0.3">
      <c r="B96" s="60" t="s">
        <v>33</v>
      </c>
      <c r="C96" s="151" t="s">
        <v>48</v>
      </c>
      <c r="D96" s="151"/>
      <c r="E96" s="151"/>
      <c r="F96" s="151"/>
      <c r="G96" s="151"/>
      <c r="H96" s="151"/>
      <c r="I96" s="151"/>
      <c r="J96" s="151"/>
      <c r="K96" s="152"/>
    </row>
    <row r="97" spans="2:16" ht="23.25" customHeight="1" x14ac:dyDescent="0.3">
      <c r="B97" s="60" t="s">
        <v>34</v>
      </c>
      <c r="C97" s="151" t="s">
        <v>49</v>
      </c>
      <c r="D97" s="151"/>
      <c r="E97" s="151"/>
      <c r="F97" s="151"/>
      <c r="G97" s="151"/>
      <c r="H97" s="151"/>
      <c r="I97" s="151"/>
      <c r="J97" s="151"/>
      <c r="K97" s="152"/>
    </row>
    <row r="98" spans="2:16" ht="61.5" customHeight="1" x14ac:dyDescent="0.25">
      <c r="B98" s="61" t="s">
        <v>7</v>
      </c>
      <c r="C98" s="153" t="s">
        <v>50</v>
      </c>
      <c r="D98" s="153"/>
      <c r="E98" s="153"/>
      <c r="F98" s="153"/>
      <c r="G98" s="153"/>
      <c r="H98" s="153"/>
      <c r="I98" s="153"/>
      <c r="J98" s="153"/>
      <c r="K98" s="123"/>
    </row>
    <row r="99" spans="2:16" ht="58.5" customHeight="1" x14ac:dyDescent="0.25">
      <c r="B99" s="62" t="s">
        <v>8</v>
      </c>
      <c r="C99" s="127" t="s">
        <v>51</v>
      </c>
      <c r="D99" s="127"/>
      <c r="E99" s="127"/>
      <c r="F99" s="127"/>
      <c r="G99" s="127"/>
      <c r="H99" s="127"/>
      <c r="I99" s="127"/>
      <c r="J99" s="127"/>
      <c r="K99" s="128"/>
    </row>
    <row r="100" spans="2:16" ht="17.25" x14ac:dyDescent="0.25">
      <c r="B100" s="88" t="s">
        <v>9</v>
      </c>
      <c r="C100" s="89"/>
      <c r="D100" s="89"/>
      <c r="E100" s="89"/>
      <c r="F100" s="89"/>
      <c r="G100" s="89"/>
      <c r="H100" s="89"/>
      <c r="I100" s="89"/>
      <c r="J100" s="89"/>
      <c r="K100" s="90"/>
    </row>
    <row r="101" spans="2:16" ht="20.25" customHeight="1" x14ac:dyDescent="0.25">
      <c r="B101" s="61" t="s">
        <v>10</v>
      </c>
      <c r="C101" s="63">
        <v>3</v>
      </c>
      <c r="D101" s="180" t="s">
        <v>88</v>
      </c>
      <c r="E101" s="180"/>
      <c r="F101" s="180"/>
      <c r="G101" s="180"/>
      <c r="H101" s="180"/>
      <c r="I101" s="180"/>
      <c r="J101" s="180"/>
      <c r="K101" s="180"/>
    </row>
    <row r="102" spans="2:16" ht="20.25" customHeight="1" x14ac:dyDescent="0.25">
      <c r="B102" s="61" t="s">
        <v>11</v>
      </c>
      <c r="C102" s="64">
        <v>3.3</v>
      </c>
      <c r="D102" s="180" t="s">
        <v>101</v>
      </c>
      <c r="E102" s="180"/>
      <c r="F102" s="180"/>
      <c r="G102" s="180"/>
      <c r="H102" s="180"/>
      <c r="I102" s="180"/>
      <c r="J102" s="180"/>
      <c r="K102" s="180"/>
    </row>
    <row r="103" spans="2:16" ht="26.25" customHeight="1" x14ac:dyDescent="0.25">
      <c r="B103" s="61" t="s">
        <v>12</v>
      </c>
      <c r="C103" s="65" t="s">
        <v>46</v>
      </c>
      <c r="D103" s="180" t="s">
        <v>89</v>
      </c>
      <c r="E103" s="180"/>
      <c r="F103" s="180"/>
      <c r="G103" s="180"/>
      <c r="H103" s="180"/>
      <c r="I103" s="180"/>
      <c r="J103" s="180"/>
      <c r="K103" s="180"/>
    </row>
    <row r="104" spans="2:16" ht="17.25" x14ac:dyDescent="0.25">
      <c r="B104" s="88" t="s">
        <v>13</v>
      </c>
      <c r="C104" s="89"/>
      <c r="D104" s="89"/>
      <c r="E104" s="89"/>
      <c r="F104" s="89"/>
      <c r="G104" s="89"/>
      <c r="H104" s="89"/>
      <c r="I104" s="89"/>
      <c r="J104" s="89"/>
      <c r="K104" s="90"/>
    </row>
    <row r="105" spans="2:16" ht="17.25" x14ac:dyDescent="0.25">
      <c r="B105" s="61" t="s">
        <v>14</v>
      </c>
      <c r="C105" s="101" t="s">
        <v>77</v>
      </c>
      <c r="D105" s="101"/>
      <c r="E105" s="101"/>
      <c r="F105" s="101"/>
      <c r="G105" s="101"/>
      <c r="H105" s="101"/>
      <c r="I105" s="101"/>
      <c r="J105" s="101"/>
      <c r="K105" s="102"/>
    </row>
    <row r="106" spans="2:16" ht="58.5" customHeight="1" x14ac:dyDescent="0.25">
      <c r="B106" s="66" t="s">
        <v>15</v>
      </c>
      <c r="C106" s="122" t="s">
        <v>78</v>
      </c>
      <c r="D106" s="122"/>
      <c r="E106" s="122"/>
      <c r="F106" s="122"/>
      <c r="G106" s="122"/>
      <c r="H106" s="122"/>
      <c r="I106" s="122"/>
      <c r="J106" s="122"/>
      <c r="K106" s="123"/>
    </row>
    <row r="107" spans="2:16" ht="37.5" customHeight="1" x14ac:dyDescent="0.25">
      <c r="B107" s="66" t="s">
        <v>108</v>
      </c>
      <c r="C107" s="122" t="s">
        <v>79</v>
      </c>
      <c r="D107" s="122"/>
      <c r="E107" s="122"/>
      <c r="F107" s="122"/>
      <c r="G107" s="122"/>
      <c r="H107" s="122"/>
      <c r="I107" s="122"/>
      <c r="J107" s="122"/>
      <c r="K107" s="123"/>
    </row>
    <row r="108" spans="2:16" ht="35.25" customHeight="1" x14ac:dyDescent="0.25">
      <c r="B108" s="66" t="s">
        <v>35</v>
      </c>
      <c r="C108" s="122" t="s">
        <v>91</v>
      </c>
      <c r="D108" s="122"/>
      <c r="E108" s="122"/>
      <c r="F108" s="122"/>
      <c r="G108" s="122"/>
      <c r="H108" s="122"/>
      <c r="I108" s="122"/>
      <c r="J108" s="122"/>
      <c r="K108" s="123"/>
    </row>
    <row r="109" spans="2:16" ht="17.25" x14ac:dyDescent="0.25">
      <c r="B109" s="88" t="s">
        <v>17</v>
      </c>
      <c r="C109" s="89"/>
      <c r="D109" s="89"/>
      <c r="E109" s="89"/>
      <c r="F109" s="89"/>
      <c r="G109" s="89"/>
      <c r="H109" s="89"/>
      <c r="I109" s="89"/>
      <c r="J109" s="89"/>
      <c r="K109" s="90"/>
    </row>
    <row r="110" spans="2:16" ht="17.25" x14ac:dyDescent="0.25">
      <c r="B110" s="103" t="s">
        <v>18</v>
      </c>
      <c r="C110" s="104"/>
      <c r="D110" s="104"/>
      <c r="E110" s="104"/>
      <c r="F110" s="104"/>
      <c r="G110" s="104"/>
      <c r="H110" s="104"/>
      <c r="I110" s="104"/>
      <c r="J110" s="104"/>
      <c r="K110" s="105"/>
    </row>
    <row r="111" spans="2:16" ht="52.5" customHeight="1" x14ac:dyDescent="0.25">
      <c r="B111" s="110" t="s">
        <v>19</v>
      </c>
      <c r="C111" s="111"/>
      <c r="D111" s="112" t="s">
        <v>20</v>
      </c>
      <c r="E111" s="113"/>
      <c r="F111" s="113"/>
      <c r="G111" s="112" t="s">
        <v>102</v>
      </c>
      <c r="H111" s="113"/>
      <c r="I111" s="113"/>
      <c r="J111" s="112" t="s">
        <v>21</v>
      </c>
      <c r="K111" s="114"/>
    </row>
    <row r="112" spans="2:16" s="9" customFormat="1" ht="17.25" x14ac:dyDescent="0.3">
      <c r="B112" s="115">
        <f>SUM(E116:E117)</f>
        <v>463901532</v>
      </c>
      <c r="C112" s="116"/>
      <c r="D112" s="117">
        <f>SUM(G116:G117)</f>
        <v>115975383</v>
      </c>
      <c r="E112" s="118"/>
      <c r="F112" s="119"/>
      <c r="G112" s="117">
        <f>SUM(I116:I117)</f>
        <v>124953989.97138965</v>
      </c>
      <c r="H112" s="118"/>
      <c r="I112" s="119"/>
      <c r="J112" s="120">
        <f>+IF(G112&gt;0,G112/D112,0)</f>
        <v>1.0774182135823569</v>
      </c>
      <c r="K112" s="121"/>
      <c r="L112" s="8"/>
      <c r="N112" s="11"/>
      <c r="O112" s="11"/>
      <c r="P112" s="11"/>
    </row>
    <row r="113" spans="2:11" ht="17.25" x14ac:dyDescent="0.25">
      <c r="B113" s="103" t="s">
        <v>22</v>
      </c>
      <c r="C113" s="104"/>
      <c r="D113" s="104"/>
      <c r="E113" s="104"/>
      <c r="F113" s="104"/>
      <c r="G113" s="104"/>
      <c r="H113" s="104"/>
      <c r="I113" s="104"/>
      <c r="J113" s="104"/>
      <c r="K113" s="105"/>
    </row>
    <row r="114" spans="2:11" ht="17.25" x14ac:dyDescent="0.25">
      <c r="B114" s="67"/>
      <c r="C114" s="68"/>
      <c r="D114" s="107" t="s">
        <v>55</v>
      </c>
      <c r="E114" s="108"/>
      <c r="F114" s="107" t="s">
        <v>85</v>
      </c>
      <c r="G114" s="108"/>
      <c r="H114" s="107" t="s">
        <v>44</v>
      </c>
      <c r="I114" s="107"/>
      <c r="J114" s="107" t="s">
        <v>23</v>
      </c>
      <c r="K114" s="109"/>
    </row>
    <row r="115" spans="2:11" ht="49.5" customHeight="1" x14ac:dyDescent="0.25">
      <c r="B115" s="69" t="s">
        <v>24</v>
      </c>
      <c r="C115" s="70" t="s">
        <v>25</v>
      </c>
      <c r="D115" s="70" t="s">
        <v>36</v>
      </c>
      <c r="E115" s="70" t="s">
        <v>37</v>
      </c>
      <c r="F115" s="70" t="s">
        <v>38</v>
      </c>
      <c r="G115" s="70" t="s">
        <v>39</v>
      </c>
      <c r="H115" s="70" t="s">
        <v>40</v>
      </c>
      <c r="I115" s="70" t="s">
        <v>41</v>
      </c>
      <c r="J115" s="70" t="s">
        <v>42</v>
      </c>
      <c r="K115" s="71" t="s">
        <v>43</v>
      </c>
    </row>
    <row r="116" spans="2:11" ht="72" customHeight="1" x14ac:dyDescent="0.25">
      <c r="B116" s="72" t="s">
        <v>80</v>
      </c>
      <c r="C116" s="73" t="s">
        <v>81</v>
      </c>
      <c r="D116" s="74">
        <v>1615180</v>
      </c>
      <c r="E116" s="74">
        <v>429492560</v>
      </c>
      <c r="F116" s="74">
        <v>403795</v>
      </c>
      <c r="G116" s="74">
        <v>107373140.25</v>
      </c>
      <c r="H116" s="75">
        <v>593610</v>
      </c>
      <c r="I116" s="74">
        <v>108979454.35513179</v>
      </c>
      <c r="J116" s="76">
        <f>IF(H116&gt;0,H116/F116,0)</f>
        <v>1.4700776384056267</v>
      </c>
      <c r="K116" s="77">
        <f>IF(I116&gt;0,I116/G116,0)</f>
        <v>1.0149601110798452</v>
      </c>
    </row>
    <row r="117" spans="2:11" ht="68.25" customHeight="1" x14ac:dyDescent="0.25">
      <c r="B117" s="72" t="s">
        <v>82</v>
      </c>
      <c r="C117" s="73" t="s">
        <v>83</v>
      </c>
      <c r="D117" s="74">
        <v>857</v>
      </c>
      <c r="E117" s="74">
        <v>34408972</v>
      </c>
      <c r="F117" s="74">
        <v>214</v>
      </c>
      <c r="G117" s="74">
        <v>8602242.75</v>
      </c>
      <c r="H117" s="75">
        <v>216</v>
      </c>
      <c r="I117" s="74">
        <v>15974535.616257854</v>
      </c>
      <c r="J117" s="78">
        <f>IF(H117&gt;0,H117/F117,0)</f>
        <v>1.0093457943925233</v>
      </c>
      <c r="K117" s="79">
        <f>IF(I117&gt;0,I117/G117,0)</f>
        <v>1.8570198587174087</v>
      </c>
    </row>
    <row r="118" spans="2:11" ht="17.25" x14ac:dyDescent="0.25">
      <c r="B118" s="88" t="s">
        <v>26</v>
      </c>
      <c r="C118" s="89"/>
      <c r="D118" s="89"/>
      <c r="E118" s="89"/>
      <c r="F118" s="89"/>
      <c r="G118" s="89"/>
      <c r="H118" s="89"/>
      <c r="I118" s="89"/>
      <c r="J118" s="89"/>
      <c r="K118" s="90"/>
    </row>
    <row r="119" spans="2:11" ht="17.25" x14ac:dyDescent="0.25">
      <c r="B119" s="103" t="s">
        <v>27</v>
      </c>
      <c r="C119" s="104"/>
      <c r="D119" s="104"/>
      <c r="E119" s="104"/>
      <c r="F119" s="104"/>
      <c r="G119" s="104"/>
      <c r="H119" s="104"/>
      <c r="I119" s="104"/>
      <c r="J119" s="104"/>
      <c r="K119" s="105"/>
    </row>
    <row r="120" spans="2:11" ht="17.25" x14ac:dyDescent="0.25">
      <c r="B120" s="51" t="s">
        <v>28</v>
      </c>
      <c r="C120" s="99" t="s">
        <v>80</v>
      </c>
      <c r="D120" s="99"/>
      <c r="E120" s="99"/>
      <c r="F120" s="99"/>
      <c r="G120" s="99"/>
      <c r="H120" s="99"/>
      <c r="I120" s="99"/>
      <c r="J120" s="99"/>
      <c r="K120" s="100"/>
    </row>
    <row r="121" spans="2:11" ht="162.75" customHeight="1" x14ac:dyDescent="0.25">
      <c r="B121" s="52" t="s">
        <v>29</v>
      </c>
      <c r="C121" s="106" t="s">
        <v>109</v>
      </c>
      <c r="D121" s="106"/>
      <c r="E121" s="106"/>
      <c r="F121" s="106"/>
      <c r="G121" s="106"/>
      <c r="H121" s="106"/>
      <c r="I121" s="106"/>
      <c r="J121" s="106"/>
      <c r="K121" s="102"/>
    </row>
    <row r="122" spans="2:11" ht="51.75" customHeight="1" x14ac:dyDescent="0.25">
      <c r="B122" s="52" t="s">
        <v>30</v>
      </c>
      <c r="C122" s="106" t="s">
        <v>133</v>
      </c>
      <c r="D122" s="106"/>
      <c r="E122" s="106"/>
      <c r="F122" s="106"/>
      <c r="G122" s="106"/>
      <c r="H122" s="106"/>
      <c r="I122" s="106"/>
      <c r="J122" s="106"/>
      <c r="K122" s="102"/>
    </row>
    <row r="123" spans="2:11" ht="83.25" customHeight="1" x14ac:dyDescent="0.25">
      <c r="B123" s="53" t="s">
        <v>31</v>
      </c>
      <c r="C123" s="95" t="s">
        <v>134</v>
      </c>
      <c r="D123" s="95"/>
      <c r="E123" s="95"/>
      <c r="F123" s="95"/>
      <c r="G123" s="95"/>
      <c r="H123" s="95"/>
      <c r="I123" s="95"/>
      <c r="J123" s="95"/>
      <c r="K123" s="96"/>
    </row>
    <row r="124" spans="2:11" ht="22.5" customHeight="1" x14ac:dyDescent="0.25">
      <c r="B124" s="51" t="s">
        <v>28</v>
      </c>
      <c r="C124" s="99" t="s">
        <v>82</v>
      </c>
      <c r="D124" s="99"/>
      <c r="E124" s="99"/>
      <c r="F124" s="99"/>
      <c r="G124" s="99"/>
      <c r="H124" s="99"/>
      <c r="I124" s="99"/>
      <c r="J124" s="99"/>
      <c r="K124" s="100"/>
    </row>
    <row r="125" spans="2:11" ht="102.75" customHeight="1" x14ac:dyDescent="0.25">
      <c r="B125" s="52" t="s">
        <v>29</v>
      </c>
      <c r="C125" s="101" t="s">
        <v>110</v>
      </c>
      <c r="D125" s="101"/>
      <c r="E125" s="101"/>
      <c r="F125" s="101"/>
      <c r="G125" s="101"/>
      <c r="H125" s="101"/>
      <c r="I125" s="101"/>
      <c r="J125" s="101"/>
      <c r="K125" s="102"/>
    </row>
    <row r="126" spans="2:11" ht="60" customHeight="1" x14ac:dyDescent="0.25">
      <c r="B126" s="52" t="s">
        <v>30</v>
      </c>
      <c r="C126" s="101" t="s">
        <v>135</v>
      </c>
      <c r="D126" s="101"/>
      <c r="E126" s="101"/>
      <c r="F126" s="101"/>
      <c r="G126" s="101"/>
      <c r="H126" s="101"/>
      <c r="I126" s="101"/>
      <c r="J126" s="101"/>
      <c r="K126" s="102"/>
    </row>
    <row r="127" spans="2:11" ht="63.75" customHeight="1" x14ac:dyDescent="0.25">
      <c r="B127" s="52" t="s">
        <v>31</v>
      </c>
      <c r="C127" s="101" t="s">
        <v>136</v>
      </c>
      <c r="D127" s="101"/>
      <c r="E127" s="101"/>
      <c r="F127" s="101"/>
      <c r="G127" s="101"/>
      <c r="H127" s="101"/>
      <c r="I127" s="101"/>
      <c r="J127" s="101"/>
      <c r="K127" s="102"/>
    </row>
    <row r="128" spans="2:11" ht="17.25" x14ac:dyDescent="0.25">
      <c r="B128" s="88" t="s">
        <v>106</v>
      </c>
      <c r="C128" s="89"/>
      <c r="D128" s="89"/>
      <c r="E128" s="89"/>
      <c r="F128" s="89"/>
      <c r="G128" s="89"/>
      <c r="H128" s="89"/>
      <c r="I128" s="89"/>
      <c r="J128" s="89"/>
      <c r="K128" s="90"/>
    </row>
    <row r="129" spans="2:11" ht="17.25" x14ac:dyDescent="0.25">
      <c r="B129" s="91" t="s">
        <v>32</v>
      </c>
      <c r="C129" s="92"/>
      <c r="D129" s="92"/>
      <c r="E129" s="92"/>
      <c r="F129" s="92"/>
      <c r="G129" s="92"/>
      <c r="H129" s="92"/>
      <c r="I129" s="92"/>
      <c r="J129" s="92"/>
      <c r="K129" s="93"/>
    </row>
    <row r="130" spans="2:11" ht="64.5" customHeight="1" x14ac:dyDescent="0.25">
      <c r="B130" s="94" t="s">
        <v>86</v>
      </c>
      <c r="C130" s="95"/>
      <c r="D130" s="95"/>
      <c r="E130" s="95"/>
      <c r="F130" s="95"/>
      <c r="G130" s="95"/>
      <c r="H130" s="95"/>
      <c r="I130" s="95"/>
      <c r="J130" s="95"/>
      <c r="K130" s="96"/>
    </row>
    <row r="131" spans="2:11" ht="17.25" x14ac:dyDescent="0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2:11" ht="17.25" x14ac:dyDescent="0.25">
      <c r="B132" s="97" t="s">
        <v>107</v>
      </c>
      <c r="C132" s="97"/>
      <c r="D132" s="97"/>
      <c r="E132" s="97"/>
      <c r="F132" s="97"/>
      <c r="G132" s="97"/>
      <c r="H132" s="97"/>
      <c r="I132" s="97"/>
      <c r="J132" s="97"/>
      <c r="K132" s="97"/>
    </row>
    <row r="133" spans="2:11" ht="17.25" x14ac:dyDescent="0.3">
      <c r="B133" s="8"/>
      <c r="C133" s="8"/>
      <c r="D133" s="8"/>
      <c r="E133" s="8"/>
      <c r="F133" s="8"/>
      <c r="G133" s="8"/>
      <c r="H133" s="98"/>
      <c r="I133" s="98"/>
      <c r="J133" s="98"/>
      <c r="K133" s="98"/>
    </row>
    <row r="134" spans="2:11" ht="17.25" x14ac:dyDescent="0.3">
      <c r="B134" s="55" t="s">
        <v>74</v>
      </c>
      <c r="C134" s="82">
        <f>B112</f>
        <v>463901532</v>
      </c>
      <c r="D134" s="8"/>
      <c r="E134" s="8"/>
      <c r="F134" s="8"/>
      <c r="G134" s="8"/>
      <c r="H134" s="87"/>
      <c r="I134" s="87"/>
      <c r="J134" s="87"/>
      <c r="K134" s="87"/>
    </row>
    <row r="135" spans="2:11" ht="17.25" x14ac:dyDescent="0.3">
      <c r="B135" s="55" t="s">
        <v>75</v>
      </c>
      <c r="C135" s="82">
        <f>D112</f>
        <v>115975383</v>
      </c>
      <c r="D135" s="8"/>
      <c r="E135" s="8"/>
      <c r="F135" s="8"/>
      <c r="G135" s="8"/>
      <c r="H135" s="87"/>
      <c r="I135" s="87"/>
      <c r="J135" s="87"/>
      <c r="K135" s="87"/>
    </row>
    <row r="136" spans="2:11" ht="17.25" x14ac:dyDescent="0.3">
      <c r="B136" s="55" t="s">
        <v>76</v>
      </c>
      <c r="C136" s="82">
        <f>G112</f>
        <v>124953989.97138965</v>
      </c>
      <c r="D136" s="8"/>
      <c r="E136" s="8"/>
      <c r="F136" s="8"/>
      <c r="G136" s="8"/>
      <c r="H136" s="8"/>
      <c r="I136" s="8"/>
      <c r="J136" s="8"/>
      <c r="K136" s="8"/>
    </row>
    <row r="137" spans="2:11" ht="17.25" x14ac:dyDescent="0.3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17.25" x14ac:dyDescent="0.3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17.25" x14ac:dyDescent="0.3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7.25" x14ac:dyDescent="0.3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7.25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7.25" x14ac:dyDescent="0.3">
      <c r="B142" s="8"/>
      <c r="C142" s="196" t="s">
        <v>92</v>
      </c>
      <c r="D142" s="196"/>
      <c r="E142" s="8"/>
      <c r="F142" s="8"/>
      <c r="G142" s="8"/>
      <c r="H142" s="8"/>
      <c r="I142" s="197" t="s">
        <v>113</v>
      </c>
      <c r="J142" s="197"/>
      <c r="K142" s="8"/>
    </row>
    <row r="143" spans="2:11" ht="17.25" x14ac:dyDescent="0.3">
      <c r="B143" s="8"/>
      <c r="C143" s="195" t="s">
        <v>93</v>
      </c>
      <c r="D143" s="195"/>
      <c r="E143" s="8"/>
      <c r="F143" s="8"/>
      <c r="G143" s="8"/>
      <c r="H143" s="8"/>
      <c r="I143" s="195" t="s">
        <v>114</v>
      </c>
      <c r="J143" s="195"/>
      <c r="K143" s="8"/>
    </row>
    <row r="144" spans="2:11" ht="17.25" x14ac:dyDescent="0.3">
      <c r="B144" s="8"/>
      <c r="C144" s="195" t="s">
        <v>94</v>
      </c>
      <c r="D144" s="195"/>
      <c r="E144" s="8"/>
      <c r="F144" s="8"/>
      <c r="G144" s="8"/>
      <c r="H144" s="8"/>
      <c r="I144" s="195" t="s">
        <v>95</v>
      </c>
      <c r="J144" s="195"/>
      <c r="K144" s="8"/>
    </row>
    <row r="145" spans="2:11" ht="17.25" x14ac:dyDescent="0.3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 ht="17.25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 ht="17.25" x14ac:dyDescent="0.3">
      <c r="B147" s="8"/>
      <c r="C147" s="8"/>
      <c r="D147" s="8"/>
      <c r="E147" s="196" t="s">
        <v>96</v>
      </c>
      <c r="F147" s="196"/>
      <c r="G147" s="196"/>
      <c r="H147" s="196"/>
      <c r="I147" s="8"/>
      <c r="J147" s="8"/>
      <c r="K147" s="8"/>
    </row>
    <row r="148" spans="2:11" ht="17.25" x14ac:dyDescent="0.3">
      <c r="B148" s="8"/>
      <c r="C148" s="8"/>
      <c r="D148" s="8"/>
      <c r="E148" s="195" t="s">
        <v>97</v>
      </c>
      <c r="F148" s="195"/>
      <c r="G148" s="195"/>
      <c r="H148" s="195"/>
      <c r="I148" s="8"/>
      <c r="J148" s="8"/>
      <c r="K148" s="8"/>
    </row>
    <row r="149" spans="2:11" ht="17.25" x14ac:dyDescent="0.3">
      <c r="B149" s="8"/>
      <c r="C149" s="8"/>
      <c r="D149" s="8"/>
      <c r="E149" s="195" t="s">
        <v>98</v>
      </c>
      <c r="F149" s="195"/>
      <c r="G149" s="195"/>
      <c r="H149" s="195"/>
      <c r="I149" s="8"/>
      <c r="J149" s="8"/>
      <c r="K149" s="8"/>
    </row>
    <row r="150" spans="2:11" ht="17.25" x14ac:dyDescent="0.3">
      <c r="B150" s="8"/>
      <c r="C150" s="8"/>
      <c r="D150" s="8"/>
      <c r="E150" s="195" t="s">
        <v>99</v>
      </c>
      <c r="F150" s="195"/>
      <c r="G150" s="195"/>
      <c r="H150" s="195"/>
      <c r="I150" s="8"/>
      <c r="J150" s="8"/>
      <c r="K150" s="8"/>
    </row>
  </sheetData>
  <mergeCells count="151">
    <mergeCell ref="C143:D143"/>
    <mergeCell ref="I143:J143"/>
    <mergeCell ref="C144:D144"/>
    <mergeCell ref="I144:J144"/>
    <mergeCell ref="C142:D142"/>
    <mergeCell ref="I142:J142"/>
    <mergeCell ref="E148:H148"/>
    <mergeCell ref="E149:H149"/>
    <mergeCell ref="E150:H150"/>
    <mergeCell ref="E147:H147"/>
    <mergeCell ref="C97:K97"/>
    <mergeCell ref="C98:K98"/>
    <mergeCell ref="C99:K99"/>
    <mergeCell ref="B100:K100"/>
    <mergeCell ref="D101:K101"/>
    <mergeCell ref="D102:K102"/>
    <mergeCell ref="D103:K103"/>
    <mergeCell ref="C1:K1"/>
    <mergeCell ref="C2:D2"/>
    <mergeCell ref="E2:I2"/>
    <mergeCell ref="C3:D3"/>
    <mergeCell ref="E3:I3"/>
    <mergeCell ref="B4:K4"/>
    <mergeCell ref="C8:K8"/>
    <mergeCell ref="C11:K11"/>
    <mergeCell ref="C12:K12"/>
    <mergeCell ref="G24:I24"/>
    <mergeCell ref="D16:K16"/>
    <mergeCell ref="B17:K17"/>
    <mergeCell ref="C18:K18"/>
    <mergeCell ref="C19:K19"/>
    <mergeCell ref="C20:K20"/>
    <mergeCell ref="D15:K15"/>
    <mergeCell ref="B5:K5"/>
    <mergeCell ref="B6:K6"/>
    <mergeCell ref="B7:K7"/>
    <mergeCell ref="B13:K13"/>
    <mergeCell ref="D14:K14"/>
    <mergeCell ref="C40:K40"/>
    <mergeCell ref="C41:K41"/>
    <mergeCell ref="C42:K42"/>
    <mergeCell ref="C43:K43"/>
    <mergeCell ref="C44:K44"/>
    <mergeCell ref="B38:K38"/>
    <mergeCell ref="B39:K39"/>
    <mergeCell ref="C9:K9"/>
    <mergeCell ref="C10:K10"/>
    <mergeCell ref="C21:K21"/>
    <mergeCell ref="B25:C25"/>
    <mergeCell ref="J25:K25"/>
    <mergeCell ref="B26:K26"/>
    <mergeCell ref="D27:E27"/>
    <mergeCell ref="H27:I27"/>
    <mergeCell ref="J27:K27"/>
    <mergeCell ref="D25:F25"/>
    <mergeCell ref="G25:I25"/>
    <mergeCell ref="F27:G27"/>
    <mergeCell ref="B22:K22"/>
    <mergeCell ref="B23:K23"/>
    <mergeCell ref="B24:C24"/>
    <mergeCell ref="J24:K24"/>
    <mergeCell ref="D24:F24"/>
    <mergeCell ref="C50:K50"/>
    <mergeCell ref="C51:K51"/>
    <mergeCell ref="C52:K52"/>
    <mergeCell ref="C53:K53"/>
    <mergeCell ref="C54:K54"/>
    <mergeCell ref="C45:K45"/>
    <mergeCell ref="C46:K46"/>
    <mergeCell ref="C47:K47"/>
    <mergeCell ref="C48:K48"/>
    <mergeCell ref="C49:K49"/>
    <mergeCell ref="C60:K60"/>
    <mergeCell ref="C61:K61"/>
    <mergeCell ref="C62:K62"/>
    <mergeCell ref="C63:K63"/>
    <mergeCell ref="C64:K64"/>
    <mergeCell ref="C55:K55"/>
    <mergeCell ref="C56:K56"/>
    <mergeCell ref="C57:K57"/>
    <mergeCell ref="C58:K58"/>
    <mergeCell ref="C59:K59"/>
    <mergeCell ref="C70:K70"/>
    <mergeCell ref="C71:K71"/>
    <mergeCell ref="C72:K72"/>
    <mergeCell ref="C73:K73"/>
    <mergeCell ref="C74:K74"/>
    <mergeCell ref="C65:K65"/>
    <mergeCell ref="C66:K66"/>
    <mergeCell ref="C67:K67"/>
    <mergeCell ref="C68:K68"/>
    <mergeCell ref="C69:K69"/>
    <mergeCell ref="H81:K81"/>
    <mergeCell ref="H82:K82"/>
    <mergeCell ref="H83:K83"/>
    <mergeCell ref="B104:K104"/>
    <mergeCell ref="C105:K105"/>
    <mergeCell ref="C75:K75"/>
    <mergeCell ref="B76:K76"/>
    <mergeCell ref="B77:K77"/>
    <mergeCell ref="B78:K78"/>
    <mergeCell ref="B80:K80"/>
    <mergeCell ref="C82:D82"/>
    <mergeCell ref="C83:D83"/>
    <mergeCell ref="C84:D84"/>
    <mergeCell ref="C88:K88"/>
    <mergeCell ref="C89:D89"/>
    <mergeCell ref="E89:I89"/>
    <mergeCell ref="C90:D90"/>
    <mergeCell ref="E90:I90"/>
    <mergeCell ref="B91:K91"/>
    <mergeCell ref="B92:K92"/>
    <mergeCell ref="B93:K93"/>
    <mergeCell ref="B94:K94"/>
    <mergeCell ref="C95:K95"/>
    <mergeCell ref="C96:K96"/>
    <mergeCell ref="B111:C111"/>
    <mergeCell ref="D111:F111"/>
    <mergeCell ref="G111:I111"/>
    <mergeCell ref="J111:K111"/>
    <mergeCell ref="B112:C112"/>
    <mergeCell ref="D112:F112"/>
    <mergeCell ref="G112:I112"/>
    <mergeCell ref="J112:K112"/>
    <mergeCell ref="C106:K106"/>
    <mergeCell ref="C107:K107"/>
    <mergeCell ref="C108:K108"/>
    <mergeCell ref="B109:K109"/>
    <mergeCell ref="B110:K110"/>
    <mergeCell ref="B118:K118"/>
    <mergeCell ref="B119:K119"/>
    <mergeCell ref="C120:K120"/>
    <mergeCell ref="C121:K121"/>
    <mergeCell ref="C122:K122"/>
    <mergeCell ref="B113:K113"/>
    <mergeCell ref="D114:E114"/>
    <mergeCell ref="F114:G114"/>
    <mergeCell ref="H114:I114"/>
    <mergeCell ref="J114:K114"/>
    <mergeCell ref="H134:K134"/>
    <mergeCell ref="H135:K135"/>
    <mergeCell ref="B128:K128"/>
    <mergeCell ref="B129:K129"/>
    <mergeCell ref="B130:K130"/>
    <mergeCell ref="B132:K132"/>
    <mergeCell ref="H133:K133"/>
    <mergeCell ref="C123:K123"/>
    <mergeCell ref="C124:K124"/>
    <mergeCell ref="C125:K125"/>
    <mergeCell ref="C126:K126"/>
    <mergeCell ref="C127:K127"/>
  </mergeCells>
  <phoneticPr fontId="11" type="noConversion"/>
  <dataValidations count="16">
    <dataValidation allowBlank="1" showInputMessage="1" showErrorMessage="1" prompt="Monto ejecutado en el trimestre" sqref="I28:I37 I115:I117"/>
    <dataValidation allowBlank="1" showInputMessage="1" showErrorMessage="1" prompt="Meta alcanzada en el trimestre" sqref="H28:H37 H115:H117"/>
    <dataValidation allowBlank="1" showInputMessage="1" showErrorMessage="1" prompt="Monto presupuestado para el producto" sqref="E28:E37 G28:G37 C82:C83 E115:E117 G115:G117 C134:C135"/>
    <dataValidation allowBlank="1" showInputMessage="1" showErrorMessage="1" prompt="Meta anual del indicador" sqref="D28:D37 F28:F37 D115:D117 F115:F117"/>
    <dataValidation allowBlank="1" showInputMessage="1" showErrorMessage="1" prompt="Nombre del indicador" sqref="C115:C117 C28:C37"/>
    <dataValidation allowBlank="1" showInputMessage="1" showErrorMessage="1" prompt="Nombre de cada producto" sqref="B115:B117 B28:B37"/>
    <dataValidation allowBlank="1" showInputMessage="1" showErrorMessage="1" prompt="¿En qué consiste el programa?" sqref="C19:K19 C106:K106"/>
    <dataValidation allowBlank="1" showInputMessage="1" showErrorMessage="1" prompt="Presupuesto del programa" sqref="B25:D25 G25 B112:D112 G112"/>
    <dataValidation allowBlank="1" showInputMessage="1" showErrorMessage="1" prompt="Oportunidades de mejora identificadas" sqref="B78:K79 B130:K131"/>
    <dataValidation allowBlank="1" showInputMessage="1" showErrorMessage="1" prompt="De existir desvío, explicar razones." sqref="C123:K123 C127:K127 C43:K43 C75:K75 C47:K47 C55:K55 C51:K51 C59:K59 C63:K63 C67:K67 C71:K71"/>
    <dataValidation allowBlank="1" showInputMessage="1" showErrorMessage="1" prompt="1. Describir lo plasmado en el presupuesto_x000a_2. Describir lo alcanzado en términos financieros y de producción " sqref="C122:K122 C126:K126 C46:K46 C42:K42 C50:K50 C54:K54 C74:K74 C62:K62 C66:K66 C70:K70 C58:K58"/>
    <dataValidation allowBlank="1" showInputMessage="1" showErrorMessage="1" prompt="¿En qué consiste el producto? su objetivo" sqref="C121:K121 C125:K125 C69:K69 C41:K41 C45:K45 C49:K49 C53:K53 C57:K57 C61:K61 C65:K65 C73:K73"/>
    <dataValidation allowBlank="1" showInputMessage="1" showErrorMessage="1" prompt="Nombre del producto" sqref="C120:K120 C124:K124 C44:K44 C40:K40 C48:K48 C52:K52 C56:K56 C60:K60 C64:K64 C68:K68 C72:K72"/>
    <dataValidation allowBlank="1" showInputMessage="1" showErrorMessage="1" prompt="¿A quién va dirigido el programa?, ¿qué característica tiene esta población que requiere ser beneficiada?" sqref="C20:K20 C107:K107"/>
    <dataValidation allowBlank="1" showInputMessage="1" prompt="Nombre del capítulo" sqref="C8:K10 C95:K97"/>
    <dataValidation allowBlank="1" sqref="B8 B95"/>
  </dataValidations>
  <pageMargins left="0.47" right="0.22" top="0.49" bottom="0.74" header="0.3" footer="0.77"/>
  <pageSetup paperSize="122" scale="52" fitToHeight="0" orientation="portrait" r:id="rId1"/>
  <headerFooter>
    <oddFooter>Página &amp;P</oddFooter>
  </headerFooter>
  <rowBreaks count="4" manualBreakCount="4">
    <brk id="37" min="1" max="10" man="1"/>
    <brk id="59" min="1" max="10" man="1"/>
    <brk id="85" min="1" max="10" man="1"/>
    <brk id="123" min="1" max="10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CYNTHIA FELIZ CASTILLO</cp:lastModifiedBy>
  <cp:lastPrinted>2023-10-13T20:36:51Z</cp:lastPrinted>
  <dcterms:created xsi:type="dcterms:W3CDTF">2021-03-22T15:50:10Z</dcterms:created>
  <dcterms:modified xsi:type="dcterms:W3CDTF">2023-10-18T12:59:38Z</dcterms:modified>
</cp:coreProperties>
</file>